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OZPOCTYPC\rozpočty\akce 2017\EM_2017-145_HZS Kylešovice\Nákladová část 15_9_2021\VV\"/>
    </mc:Choice>
  </mc:AlternateContent>
  <bookViews>
    <workbookView xWindow="-120" yWindow="-120" windowWidth="19440" windowHeight="15000" activeTab="3"/>
  </bookViews>
  <sheets>
    <sheet name="Pokyny pro vyplnění" sheetId="11" r:id="rId1"/>
    <sheet name="Stavba" sheetId="1" r:id="rId2"/>
    <sheet name="VzorPolozky" sheetId="10" state="hidden" r:id="rId3"/>
    <sheet name="2.05 2.0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'2.05 2.05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'2.05 2.05 Pol'!$A$1:$X$83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G9" i="12"/>
  <c r="M9" i="12" s="1"/>
  <c r="I9" i="12"/>
  <c r="I8" i="12" s="1"/>
  <c r="K9" i="12"/>
  <c r="K8" i="12" s="1"/>
  <c r="O9" i="12"/>
  <c r="O8" i="12" s="1"/>
  <c r="Q9" i="12"/>
  <c r="Q8" i="12" s="1"/>
  <c r="V9" i="12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Q13" i="12"/>
  <c r="V13" i="12"/>
  <c r="G14" i="12"/>
  <c r="M14" i="12" s="1"/>
  <c r="I14" i="12"/>
  <c r="K14" i="12"/>
  <c r="O14" i="12"/>
  <c r="Q14" i="12"/>
  <c r="V14" i="12"/>
  <c r="V8" i="12" s="1"/>
  <c r="G16" i="12"/>
  <c r="I16" i="12"/>
  <c r="K16" i="12"/>
  <c r="M16" i="12"/>
  <c r="O16" i="12"/>
  <c r="Q16" i="12"/>
  <c r="V16" i="12"/>
  <c r="G17" i="12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6" i="12"/>
  <c r="I26" i="12"/>
  <c r="K26" i="12"/>
  <c r="M26" i="12"/>
  <c r="Q26" i="12"/>
  <c r="V26" i="12"/>
  <c r="G28" i="12"/>
  <c r="O28" i="12"/>
  <c r="Q28" i="12"/>
  <c r="V28" i="12"/>
  <c r="G29" i="12"/>
  <c r="I29" i="12"/>
  <c r="I28" i="12" s="1"/>
  <c r="K29" i="12"/>
  <c r="K28" i="12" s="1"/>
  <c r="M29" i="12"/>
  <c r="M28" i="12" s="1"/>
  <c r="Q29" i="12"/>
  <c r="V29" i="12"/>
  <c r="G30" i="12"/>
  <c r="K30" i="12"/>
  <c r="V30" i="12"/>
  <c r="G31" i="12"/>
  <c r="I31" i="12"/>
  <c r="I30" i="12" s="1"/>
  <c r="K31" i="12"/>
  <c r="M31" i="12"/>
  <c r="M30" i="12" s="1"/>
  <c r="O31" i="12"/>
  <c r="O30" i="12" s="1"/>
  <c r="Q31" i="12"/>
  <c r="Q30" i="12" s="1"/>
  <c r="V31" i="12"/>
  <c r="G33" i="12"/>
  <c r="G34" i="12"/>
  <c r="I34" i="12"/>
  <c r="I33" i="12" s="1"/>
  <c r="K34" i="12"/>
  <c r="M34" i="12"/>
  <c r="M33" i="12" s="1"/>
  <c r="Q34" i="12"/>
  <c r="Q33" i="12" s="1"/>
  <c r="V34" i="12"/>
  <c r="V33" i="12" s="1"/>
  <c r="G36" i="12"/>
  <c r="I36" i="12"/>
  <c r="K36" i="12"/>
  <c r="K33" i="12" s="1"/>
  <c r="M36" i="12"/>
  <c r="O33" i="12"/>
  <c r="Q36" i="12"/>
  <c r="V36" i="12"/>
  <c r="G39" i="12"/>
  <c r="G38" i="12" s="1"/>
  <c r="I39" i="12"/>
  <c r="I38" i="12" s="1"/>
  <c r="K39" i="12"/>
  <c r="K38" i="12" s="1"/>
  <c r="O39" i="12"/>
  <c r="O38" i="12" s="1"/>
  <c r="Q39" i="12"/>
  <c r="V39" i="12"/>
  <c r="V38" i="12" s="1"/>
  <c r="G40" i="12"/>
  <c r="I40" i="12"/>
  <c r="K40" i="12"/>
  <c r="M40" i="12"/>
  <c r="Q40" i="12"/>
  <c r="Q38" i="12" s="1"/>
  <c r="V40" i="12"/>
  <c r="G42" i="12"/>
  <c r="I42" i="12"/>
  <c r="I41" i="12" s="1"/>
  <c r="K42" i="12"/>
  <c r="M42" i="12"/>
  <c r="O42" i="12"/>
  <c r="O41" i="12" s="1"/>
  <c r="Q42" i="12"/>
  <c r="Q41" i="12" s="1"/>
  <c r="V42" i="12"/>
  <c r="G43" i="12"/>
  <c r="G41" i="12" s="1"/>
  <c r="I43" i="12"/>
  <c r="K43" i="12"/>
  <c r="K41" i="12" s="1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V41" i="12" s="1"/>
  <c r="G50" i="12"/>
  <c r="I50" i="12"/>
  <c r="K50" i="12"/>
  <c r="M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K61" i="12"/>
  <c r="O61" i="12"/>
  <c r="V61" i="12"/>
  <c r="G62" i="12"/>
  <c r="G61" i="12" s="1"/>
  <c r="I62" i="12"/>
  <c r="I61" i="12" s="1"/>
  <c r="K62" i="12"/>
  <c r="M62" i="12"/>
  <c r="M61" i="12" s="1"/>
  <c r="O62" i="12"/>
  <c r="Q62" i="12"/>
  <c r="Q61" i="12" s="1"/>
  <c r="V62" i="12"/>
  <c r="G63" i="12"/>
  <c r="O63" i="12"/>
  <c r="V63" i="12"/>
  <c r="G64" i="12"/>
  <c r="I64" i="12"/>
  <c r="I63" i="12" s="1"/>
  <c r="K64" i="12"/>
  <c r="K63" i="12" s="1"/>
  <c r="M64" i="12"/>
  <c r="M63" i="12" s="1"/>
  <c r="O64" i="12"/>
  <c r="Q64" i="12"/>
  <c r="Q63" i="12" s="1"/>
  <c r="V64" i="12"/>
  <c r="G65" i="12"/>
  <c r="V65" i="12"/>
  <c r="G66" i="12"/>
  <c r="I66" i="12"/>
  <c r="I65" i="12" s="1"/>
  <c r="K66" i="12"/>
  <c r="M66" i="12"/>
  <c r="M65" i="12" s="1"/>
  <c r="O66" i="12"/>
  <c r="O65" i="12" s="1"/>
  <c r="Q66" i="12"/>
  <c r="Q65" i="12" s="1"/>
  <c r="V66" i="12"/>
  <c r="G67" i="12"/>
  <c r="M67" i="12" s="1"/>
  <c r="I67" i="12"/>
  <c r="K67" i="12"/>
  <c r="K65" i="12" s="1"/>
  <c r="O67" i="12"/>
  <c r="Q67" i="12"/>
  <c r="V67" i="12"/>
  <c r="I68" i="12"/>
  <c r="G69" i="12"/>
  <c r="I69" i="12"/>
  <c r="K69" i="12"/>
  <c r="K68" i="12" s="1"/>
  <c r="M69" i="12"/>
  <c r="O69" i="12"/>
  <c r="O68" i="12" s="1"/>
  <c r="Q69" i="12"/>
  <c r="V69" i="12"/>
  <c r="V68" i="12" s="1"/>
  <c r="G70" i="12"/>
  <c r="G68" i="12" s="1"/>
  <c r="I70" i="12"/>
  <c r="K70" i="12"/>
  <c r="M70" i="12"/>
  <c r="O70" i="12"/>
  <c r="Q70" i="12"/>
  <c r="Q68" i="12" s="1"/>
  <c r="V70" i="12"/>
  <c r="G71" i="12"/>
  <c r="M71" i="12" s="1"/>
  <c r="I71" i="12"/>
  <c r="K71" i="12"/>
  <c r="O71" i="12"/>
  <c r="Q71" i="12"/>
  <c r="V71" i="12"/>
  <c r="AE73" i="12"/>
  <c r="F40" i="1" s="1"/>
  <c r="I20" i="1"/>
  <c r="I19" i="1"/>
  <c r="I18" i="1"/>
  <c r="I17" i="1"/>
  <c r="F39" i="1" l="1"/>
  <c r="F41" i="1"/>
  <c r="AF73" i="12"/>
  <c r="G8" i="12"/>
  <c r="M68" i="12"/>
  <c r="M39" i="12"/>
  <c r="M38" i="12" s="1"/>
  <c r="M17" i="12"/>
  <c r="M8" i="12" s="1"/>
  <c r="M43" i="12"/>
  <c r="M41" i="12" s="1"/>
  <c r="J28" i="1"/>
  <c r="J26" i="1"/>
  <c r="G38" i="1"/>
  <c r="F38" i="1"/>
  <c r="J23" i="1"/>
  <c r="J24" i="1"/>
  <c r="J25" i="1"/>
  <c r="J27" i="1"/>
  <c r="E24" i="1"/>
  <c r="E26" i="1"/>
  <c r="G40" i="1" l="1"/>
  <c r="H40" i="1" s="1"/>
  <c r="I40" i="1" s="1"/>
  <c r="G41" i="1"/>
  <c r="H41" i="1" s="1"/>
  <c r="I41" i="1" s="1"/>
  <c r="G39" i="1"/>
  <c r="F42" i="1"/>
  <c r="G73" i="12"/>
  <c r="I49" i="1"/>
  <c r="I59" i="1" l="1"/>
  <c r="I16" i="1"/>
  <c r="I21" i="1" s="1"/>
  <c r="G42" i="1"/>
  <c r="G25" i="1" s="1"/>
  <c r="A25" i="1" s="1"/>
  <c r="G23" i="1"/>
  <c r="A23" i="1" s="1"/>
  <c r="A24" i="1" s="1"/>
  <c r="H39" i="1"/>
  <c r="H42" i="1" s="1"/>
  <c r="G24" i="1"/>
  <c r="G28" i="1" l="1"/>
  <c r="I39" i="1"/>
  <c r="I42" i="1" s="1"/>
  <c r="G26" i="1"/>
  <c r="A27" i="1" s="1"/>
  <c r="A26" i="1"/>
  <c r="J58" i="1"/>
  <c r="J54" i="1"/>
  <c r="J51" i="1"/>
  <c r="J57" i="1"/>
  <c r="J49" i="1"/>
  <c r="J52" i="1"/>
  <c r="J50" i="1"/>
  <c r="J55" i="1"/>
  <c r="J53" i="1"/>
  <c r="J56" i="1"/>
  <c r="G29" i="1" l="1"/>
  <c r="G27" i="1" s="1"/>
  <c r="A29" i="1"/>
  <c r="J40" i="1"/>
  <c r="J39" i="1"/>
  <c r="J42" i="1" s="1"/>
  <c r="J41" i="1"/>
  <c r="J5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Hewlett-Packard Company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<sst xmlns="http://schemas.openxmlformats.org/spreadsheetml/2006/main" count="533" uniqueCount="241">
  <si>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</si>
  <si>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</si>
  <si>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</si>
  <si>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</si>
  <si>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</si>
  <si>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</si>
  <si>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</si>
  <si>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</si>
  <si>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</si>
  <si>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</si>
  <si>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</si>
  <si>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</si>
  <si>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</si>
  <si>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</si>
  <si>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</si>
  <si>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</si>
  <si>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</si>
  <si>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</si>
  <si>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</si>
  <si>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</si>
  <si>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</si>
  <si>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</si>
  <si>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</si>
  <si>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</si>
  <si>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</si>
  <si>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</si>
  <si>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</si>
  <si>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</si>
  <si>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</si>
  <si>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</si>
  <si>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</si>
  <si>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</si>
  <si>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</si>
  <si>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</si>
  <si>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</si>
  <si>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</si>
  <si>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</si>
  <si>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</si>
  <si>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</si>
  <si>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</si>
  <si>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</si>
  <si>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</si>
  <si>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</si>
  <si>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2.05</t>
  </si>
  <si>
    <t>DPS</t>
  </si>
  <si>
    <t>Přípojka vody, venkovní vodovod</t>
  </si>
  <si>
    <t>Objekt:</t>
  </si>
  <si>
    <t>Rozpočet:</t>
  </si>
  <si>
    <t>2017/031</t>
  </si>
  <si>
    <t>NOVOSTAVBA HASIČ. ZBROJ, OPAVA KYLEŠ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</si>
  <si>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</si>
  <si>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</si>
  <si>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</si>
  <si>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</si>
  <si>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</si>
  <si>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</si>
  <si>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</si>
  <si>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</si>
  <si>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</si>
  <si>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45</t>
  </si>
  <si>
    <t>Podkladní a vedlejší konstrukce</t>
  </si>
  <si>
    <t>5</t>
  </si>
  <si>
    <t>Komunikace</t>
  </si>
  <si>
    <t>87</t>
  </si>
  <si>
    <t>Potrubí z trub z plastických hmot</t>
  </si>
  <si>
    <t>89</t>
  </si>
  <si>
    <t>Ostatní konstrukce na trubním vedení</t>
  </si>
  <si>
    <t>91</t>
  </si>
  <si>
    <t>Doplňující práce na komunikaci</t>
  </si>
  <si>
    <t>99</t>
  </si>
  <si>
    <t>Staveništní přesun hmot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</si>
  <si>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</si>
  <si>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</si>
  <si>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</si>
  <si>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</si>
  <si>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</si>
  <si>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</si>
  <si>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</si>
  <si>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</si>
  <si>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</si>
  <si>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</si>
  <si>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</si>
  <si>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</si>
  <si>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</si>
  <si>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</si>
  <si>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</si>
  <si>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</si>
  <si>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</si>
  <si>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</si>
  <si>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</si>
  <si>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</si>
  <si>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</si>
  <si>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</si>
  <si>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</si>
  <si>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</si>
  <si>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</si>
  <si>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</si>
  <si>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</si>
  <si>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</si>
  <si>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</si>
  <si>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</si>
  <si>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</si>
  <si>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</si>
  <si>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</si>
  <si>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</si>
  <si>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113107143</t>
  </si>
  <si>
    <t>Odstranění podkladu pl.do 200 m2, živice tl. 15 cm</t>
  </si>
  <si>
    <t>m2</t>
  </si>
  <si>
    <t>RTS 15/ I</t>
  </si>
  <si>
    <t>Práce</t>
  </si>
  <si>
    <t>POL1_1</t>
  </si>
  <si>
    <t>113107213</t>
  </si>
  <si>
    <t>Odstranění podkladu nad 200 m2,kam.těžené tl.30 cm</t>
  </si>
  <si>
    <t>115101221R00</t>
  </si>
  <si>
    <t>Čerpání vody na výšku 10 - 25 m, přítok do 500 l</t>
  </si>
  <si>
    <t>hod</t>
  </si>
  <si>
    <t>Vlastní</t>
  </si>
  <si>
    <t>Indiv</t>
  </si>
  <si>
    <t>115101301</t>
  </si>
  <si>
    <t>Pohotovost čerp.soupravy, výška 10 m, přítok 500 l</t>
  </si>
  <si>
    <t>den</t>
  </si>
  <si>
    <t>RTS 19/ II</t>
  </si>
  <si>
    <t>119001422</t>
  </si>
  <si>
    <t>Dočasné zajištění kabelů - v počtu 3 - 6 kabelů</t>
  </si>
  <si>
    <t>m</t>
  </si>
  <si>
    <t>132201102</t>
  </si>
  <si>
    <t>Hloubení rýh šířky do 60 cm v hor.3 nad 100 m3</t>
  </si>
  <si>
    <t>m3</t>
  </si>
  <si>
    <t>RTS 12/ II</t>
  </si>
  <si>
    <t>RTS 11/ I</t>
  </si>
  <si>
    <t>0,6*1,6*147</t>
  </si>
  <si>
    <t>VV</t>
  </si>
  <si>
    <t>161101101</t>
  </si>
  <si>
    <t>Svislé přemístění výkopku z hor.1-4 do 2,5 m</t>
  </si>
  <si>
    <t>POL1_0</t>
  </si>
  <si>
    <t>162701105</t>
  </si>
  <si>
    <t>Vodorovné přemístění výkopku z hor.1-4 do 10000 m</t>
  </si>
  <si>
    <t>30*0,6*1</t>
  </si>
  <si>
    <t>174101101</t>
  </si>
  <si>
    <t>Zásyp jam, rýh, šachet se zhutněním</t>
  </si>
  <si>
    <t>141,12-35,28-8,82</t>
  </si>
  <si>
    <t>175101101</t>
  </si>
  <si>
    <t>Obsyp potrubí bez prohození sypaniny</t>
  </si>
  <si>
    <t>147*0,4*0,6</t>
  </si>
  <si>
    <t>175101109</t>
  </si>
  <si>
    <t>Příplatek za prohození sypaniny pro obsyp potrubí</t>
  </si>
  <si>
    <t>998546</t>
  </si>
  <si>
    <t>Poplatek za skládku</t>
  </si>
  <si>
    <t>t</t>
  </si>
  <si>
    <t>18*1,8</t>
  </si>
  <si>
    <t>5834420</t>
  </si>
  <si>
    <t>Štěrkodrtě frakce 0-125 B</t>
  </si>
  <si>
    <t>T</t>
  </si>
  <si>
    <t>SPCM</t>
  </si>
  <si>
    <t>Specifikace</t>
  </si>
  <si>
    <t>POL3_1</t>
  </si>
  <si>
    <t>18*2</t>
  </si>
  <si>
    <t>451315135</t>
  </si>
  <si>
    <t>Podklad vrstva -20cm beton C16/20</t>
  </si>
  <si>
    <t>URS</t>
  </si>
  <si>
    <t>URS 12/ I</t>
  </si>
  <si>
    <t>451595111</t>
  </si>
  <si>
    <t>Lože pod potrubí z prohozeného výkopku</t>
  </si>
  <si>
    <t>0,1*0,6*147</t>
  </si>
  <si>
    <t>566903111</t>
  </si>
  <si>
    <t>Vyspravení podkladu po překopech kam.hrubě drceným</t>
  </si>
  <si>
    <t>4*0,3*2</t>
  </si>
  <si>
    <t>566904111</t>
  </si>
  <si>
    <t>Vyspravení podkladu po překopech kam.obal.asfaltem</t>
  </si>
  <si>
    <t>4*0,15*2,8</t>
  </si>
  <si>
    <t>871171121</t>
  </si>
  <si>
    <t>Montáž trubek polyetylenových ve výkopu d 40 mm</t>
  </si>
  <si>
    <t>28613460</t>
  </si>
  <si>
    <t>Trubka vodovodní PE  SDR 11  40x3,7 mm</t>
  </si>
  <si>
    <t>14546</t>
  </si>
  <si>
    <t>Položení folie</t>
  </si>
  <si>
    <t>87456</t>
  </si>
  <si>
    <t>89 11</t>
  </si>
  <si>
    <t>Podkladní deska ventil</t>
  </si>
  <si>
    <t>ks</t>
  </si>
  <si>
    <t>891183111</t>
  </si>
  <si>
    <t>Montáž ventilů hlavních pro přípojky DN 40</t>
  </si>
  <si>
    <t>kus</t>
  </si>
  <si>
    <t>891319111</t>
  </si>
  <si>
    <t>Montáž navrtávacích pasů DN 150</t>
  </si>
  <si>
    <t>892233111</t>
  </si>
  <si>
    <t>Desinfekce vodovodního potrubí DN 70</t>
  </si>
  <si>
    <t>892241111</t>
  </si>
  <si>
    <t>Tlaková zkouška vodovodního potrubí DN 80</t>
  </si>
  <si>
    <t>894431111</t>
  </si>
  <si>
    <t>Osazení plastové šachty  prům.1000 mm,</t>
  </si>
  <si>
    <t>899401111</t>
  </si>
  <si>
    <t>Osazení poklopů  ventilových</t>
  </si>
  <si>
    <t>899713111</t>
  </si>
  <si>
    <t>Orientační tabulky na sloupku ocelovém, betonovém</t>
  </si>
  <si>
    <t>28314142.</t>
  </si>
  <si>
    <t>Fólie výstražná š. 330 x 1,2 mm bílá 3,3 m/kg</t>
  </si>
  <si>
    <t>kg</t>
  </si>
  <si>
    <t>2869711</t>
  </si>
  <si>
    <t>Vodoměrná šachta dn 800, do spodní vody plastová včetně madla</t>
  </si>
  <si>
    <t>4044596</t>
  </si>
  <si>
    <t>Sloupek Fe 60/3 s povrchovou úpravou</t>
  </si>
  <si>
    <t>RTS 13/ II</t>
  </si>
  <si>
    <t>4229135</t>
  </si>
  <si>
    <t>Poklop litinový  - šoupátkový</t>
  </si>
  <si>
    <t>RTS 18/ I</t>
  </si>
  <si>
    <t>87 4</t>
  </si>
  <si>
    <t>POL3_</t>
  </si>
  <si>
    <t>87 5</t>
  </si>
  <si>
    <t>Podkladní deska poklopu ventil</t>
  </si>
  <si>
    <t>87 7</t>
  </si>
  <si>
    <t>Navrtávací pás  DN150</t>
  </si>
  <si>
    <t>87 8</t>
  </si>
  <si>
    <t>Ventil vodovodní přípojky D40</t>
  </si>
  <si>
    <t>87 9</t>
  </si>
  <si>
    <t>Napoj. tvarovka</t>
  </si>
  <si>
    <t>919735112</t>
  </si>
  <si>
    <t>Řezání stávajícího živičného krytu tl. 5 - 10 cm</t>
  </si>
  <si>
    <t>998276101</t>
  </si>
  <si>
    <t>Přesun hmot, trubní vedení plastová, otevř. výkop</t>
  </si>
  <si>
    <t>341</t>
  </si>
  <si>
    <t>vyhledávací vodič 2xCY 4 mm2</t>
  </si>
  <si>
    <t>743612111</t>
  </si>
  <si>
    <t>Mtz uzem v zemi pasku fezn ve meste</t>
  </si>
  <si>
    <t>RTS 13/ I</t>
  </si>
  <si>
    <t>POL1_9</t>
  </si>
  <si>
    <t>979081111</t>
  </si>
  <si>
    <t>Odvoz suti a vybour. hmot na skládku do 1 km</t>
  </si>
  <si>
    <t>979081121</t>
  </si>
  <si>
    <t>Příplatek k odvozu za každý další 1 km</t>
  </si>
  <si>
    <t>979990113</t>
  </si>
  <si>
    <t>Poplatek za skládku suti - obalovaný asfalt</t>
  </si>
  <si>
    <t>SUM</t>
  </si>
  <si>
    <t>Poznámky uchazeče k zadání</t>
  </si>
  <si>
    <t>POPUZIV</t>
  </si>
  <si>
    <t>END</t>
  </si>
  <si>
    <t>Bakteriální zkouška vody kopletní dodávka a montáž</t>
  </si>
  <si>
    <t>Zemní souprava teleskopická ventilová č. 9101 - soubor prací a dodávek</t>
  </si>
  <si>
    <t>Přípojka vody, venkovní vodovod (CPV 45231300-8)</t>
  </si>
  <si>
    <t>ČÍSLO PŘÍLOHY: 03-06.02 | 03-06.04 | 03-06.05 |</t>
  </si>
  <si>
    <t>ZPRAC. CÚ 2019/II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</si>
</sst>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Protection="1"/>
    <xf numFmtId="0" fontId="0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0" fontId="0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5" borderId="21" xfId="0" applyFill="1" applyBorder="1" applyProtection="1"/>
    <xf numFmtId="49" fontId="0" fillId="5" borderId="21" xfId="0" applyNumberFormat="1" applyFill="1" applyBorder="1" applyProtection="1"/>
    <xf numFmtId="0" fontId="0" fillId="5" borderId="21" xfId="0" applyFill="1" applyBorder="1" applyAlignment="1" applyProtection="1">
      <alignment horizontal="center"/>
    </xf>
    <xf numFmtId="0" fontId="0" fillId="5" borderId="15" xfId="0" applyFill="1" applyBorder="1" applyProtection="1"/>
    <xf numFmtId="0" fontId="0" fillId="5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8" fillId="3" borderId="29" xfId="0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horizontal="left" vertical="top" wrapText="1"/>
    </xf>
    <xf numFmtId="0" fontId="8" fillId="3" borderId="18" xfId="0" applyFont="1" applyFill="1" applyBorder="1" applyAlignment="1" applyProtection="1">
      <alignment horizontal="center" vertical="top" shrinkToFit="1"/>
    </xf>
    <xf numFmtId="164" fontId="8" fillId="3" borderId="18" xfId="0" applyNumberFormat="1" applyFont="1" applyFill="1" applyBorder="1" applyAlignment="1" applyProtection="1">
      <alignment vertical="top" shrinkToFit="1"/>
    </xf>
    <xf numFmtId="4" fontId="8" fillId="3" borderId="18" xfId="0" applyNumberFormat="1" applyFont="1" applyFill="1" applyBorder="1" applyAlignment="1" applyProtection="1">
      <alignment vertical="top" shrinkToFit="1"/>
    </xf>
    <xf numFmtId="4" fontId="8" fillId="3" borderId="40" xfId="0" applyNumberFormat="1" applyFont="1" applyFill="1" applyBorder="1" applyAlignment="1" applyProtection="1">
      <alignment vertical="top" shrinkToFit="1"/>
    </xf>
    <xf numFmtId="0" fontId="16" fillId="0" borderId="44" xfId="0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horizontal="left" vertical="top" wrapText="1"/>
    </xf>
    <xf numFmtId="0" fontId="16" fillId="0" borderId="45" xfId="0" applyFont="1" applyBorder="1" applyAlignment="1" applyProtection="1">
      <alignment horizontal="center" vertical="top" shrinkToFit="1"/>
    </xf>
    <xf numFmtId="164" fontId="16" fillId="0" borderId="45" xfId="0" applyNumberFormat="1" applyFont="1" applyBorder="1" applyAlignment="1" applyProtection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</xf>
    <xf numFmtId="4" fontId="16" fillId="0" borderId="45" xfId="0" applyNumberFormat="1" applyFont="1" applyBorder="1" applyAlignment="1" applyProtection="1">
      <alignment vertical="top" shrinkToFit="1"/>
    </xf>
    <xf numFmtId="4" fontId="16" fillId="0" borderId="46" xfId="0" applyNumberFormat="1" applyFont="1" applyBorder="1" applyAlignment="1" applyProtection="1">
      <alignment vertical="top" shrinkToFit="1"/>
    </xf>
    <xf numFmtId="0" fontId="16" fillId="0" borderId="41" xfId="0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horizontal="left" vertical="top" wrapText="1"/>
    </xf>
    <xf numFmtId="0" fontId="16" fillId="0" borderId="42" xfId="0" applyFont="1" applyBorder="1" applyAlignment="1" applyProtection="1">
      <alignment horizontal="center" vertical="top" shrinkToFit="1"/>
    </xf>
    <xf numFmtId="164" fontId="16" fillId="0" borderId="42" xfId="0" applyNumberFormat="1" applyFont="1" applyBorder="1" applyAlignment="1" applyProtection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</xf>
    <xf numFmtId="4" fontId="16" fillId="0" borderId="42" xfId="0" applyNumberFormat="1" applyFont="1" applyBorder="1" applyAlignment="1" applyProtection="1">
      <alignment vertical="top" shrinkToFit="1"/>
    </xf>
    <xf numFmtId="4" fontId="16" fillId="0" borderId="43" xfId="0" applyNumberFormat="1" applyFont="1" applyBorder="1" applyAlignment="1" applyProtection="1">
      <alignment vertical="top" shrinkToFit="1"/>
    </xf>
    <xf numFmtId="0" fontId="16" fillId="0" borderId="0" xfId="0" applyFont="1" applyBorder="1" applyAlignment="1" applyProtection="1">
      <alignment vertical="top"/>
    </xf>
    <xf numFmtId="49" fontId="16" fillId="0" borderId="0" xfId="0" applyNumberFormat="1" applyFont="1" applyBorder="1" applyAlignment="1" applyProtection="1">
      <alignment vertical="top"/>
    </xf>
    <xf numFmtId="164" fontId="17" fillId="0" borderId="0" xfId="0" quotePrefix="1" applyNumberFormat="1" applyFont="1" applyBorder="1" applyAlignment="1" applyProtection="1">
      <alignment horizontal="left" vertical="top" wrapText="1"/>
    </xf>
    <xf numFmtId="164" fontId="17" fillId="0" borderId="0" xfId="0" applyNumberFormat="1" applyFont="1" applyBorder="1" applyAlignment="1" applyProtection="1">
      <alignment horizontal="center" vertical="top" wrapText="1" shrinkToFit="1"/>
    </xf>
    <xf numFmtId="164" fontId="17" fillId="0" borderId="0" xfId="0" applyNumberFormat="1" applyFont="1" applyBorder="1" applyAlignment="1" applyProtection="1">
      <alignment vertical="top" wrapText="1" shrinkToFit="1"/>
    </xf>
    <xf numFmtId="4" fontId="16" fillId="0" borderId="0" xfId="0" applyNumberFormat="1" applyFont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horizontal="center" vertical="top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4" fontId="16" fillId="0" borderId="0" xfId="0" applyNumberFormat="1" applyFont="1" applyBorder="1" applyAlignment="1" applyProtection="1">
      <alignment vertical="top" shrinkToFit="1"/>
      <protection locked="0"/>
    </xf>
    <xf numFmtId="4" fontId="8" fillId="3" borderId="18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5" fillId="0" borderId="18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1" fontId="1" fillId="0" borderId="6" xfId="0" applyNumberFormat="1" applyFont="1" applyBorder="1" applyAlignment="1">
      <alignment horizontal="right" inden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7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244" t="s">
        <v>4</v>
      </c>
      <c r="C1" s="245"/>
      <c r="D1" s="245"/>
      <c r="E1" s="245"/>
      <c r="F1" s="245"/>
      <c r="G1" s="245"/>
      <c r="H1" s="245"/>
      <c r="I1" s="245"/>
      <c r="J1" s="246"/>
    </row>
    <row r="2" spans="1:15" ht="36" customHeight="1" x14ac:dyDescent="0.2">
      <c r="A2" s="2"/>
      <c r="B2" s="76" t="s">
        <v>24</v>
      </c>
      <c r="C2" s="77"/>
      <c r="D2" s="78" t="s">
        <v>48</v>
      </c>
      <c r="E2" s="250" t="s">
        <v>49</v>
      </c>
      <c r="F2" s="251"/>
      <c r="G2" s="251"/>
      <c r="H2" s="251"/>
      <c r="I2" s="251"/>
      <c r="J2" s="252"/>
      <c r="O2" s="1"/>
    </row>
    <row r="3" spans="1:15" ht="27" customHeight="1" x14ac:dyDescent="0.2">
      <c r="A3" s="2"/>
      <c r="B3" s="79" t="s">
        <v>46</v>
      </c>
      <c r="C3" s="77"/>
      <c r="D3" s="80" t="s">
        <v>43</v>
      </c>
      <c r="E3" s="204" t="s">
        <v>238</v>
      </c>
      <c r="F3" s="205"/>
      <c r="G3" s="205"/>
      <c r="H3" s="205"/>
      <c r="I3" s="205"/>
      <c r="J3" s="206"/>
    </row>
    <row r="4" spans="1:15" ht="23.25" customHeight="1" x14ac:dyDescent="0.2">
      <c r="A4" s="75">
        <v>438</v>
      </c>
      <c r="B4" s="81" t="s">
        <v>47</v>
      </c>
      <c r="C4" s="82"/>
      <c r="D4" s="83" t="s">
        <v>43</v>
      </c>
      <c r="E4" s="231" t="s">
        <v>44</v>
      </c>
      <c r="F4" s="232"/>
      <c r="G4" s="232"/>
      <c r="H4" s="232"/>
      <c r="I4" s="232"/>
      <c r="J4" s="233"/>
    </row>
    <row r="5" spans="1:15" ht="24" customHeight="1" x14ac:dyDescent="0.2">
      <c r="A5" s="2"/>
      <c r="B5" s="31" t="s">
        <v>23</v>
      </c>
      <c r="D5" s="236"/>
      <c r="E5" s="237"/>
      <c r="F5" s="237"/>
      <c r="G5" s="237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238"/>
      <c r="E6" s="239"/>
      <c r="F6" s="239"/>
      <c r="G6" s="239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209"/>
      <c r="F7" s="240"/>
      <c r="G7" s="24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0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0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5"/>
      <c r="D10" s="52"/>
      <c r="E10" s="56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55"/>
      <c r="E11" s="255"/>
      <c r="F11" s="255"/>
      <c r="G11" s="255"/>
      <c r="H11" s="18" t="s">
        <v>42</v>
      </c>
      <c r="I11" s="85"/>
      <c r="J11" s="8"/>
    </row>
    <row r="12" spans="1:15" ht="15.75" customHeight="1" x14ac:dyDescent="0.2">
      <c r="A12" s="2"/>
      <c r="B12" s="28"/>
      <c r="C12" s="54"/>
      <c r="D12" s="230"/>
      <c r="E12" s="230"/>
      <c r="F12" s="230"/>
      <c r="G12" s="230"/>
      <c r="H12" s="18" t="s">
        <v>36</v>
      </c>
      <c r="I12" s="85"/>
      <c r="J12" s="8"/>
    </row>
    <row r="13" spans="1:15" ht="15.75" customHeight="1" x14ac:dyDescent="0.2">
      <c r="A13" s="2"/>
      <c r="B13" s="29"/>
      <c r="C13" s="55"/>
      <c r="D13" s="84"/>
      <c r="E13" s="234"/>
      <c r="F13" s="235"/>
      <c r="G13" s="235"/>
      <c r="H13" s="19"/>
      <c r="I13" s="23"/>
      <c r="J13" s="34"/>
    </row>
    <row r="14" spans="1:15" ht="24" customHeight="1" x14ac:dyDescent="0.2">
      <c r="A14" s="2"/>
      <c r="B14" s="43" t="s">
        <v>22</v>
      </c>
      <c r="C14" s="57"/>
      <c r="D14" s="58"/>
      <c r="E14" s="59"/>
      <c r="F14" s="44"/>
      <c r="G14" s="207" t="s">
        <v>239</v>
      </c>
      <c r="H14" s="208"/>
      <c r="I14" s="44"/>
      <c r="J14" s="45"/>
    </row>
    <row r="15" spans="1:15" ht="32.25" customHeight="1" x14ac:dyDescent="0.2">
      <c r="A15" s="2"/>
      <c r="B15" s="35" t="s">
        <v>34</v>
      </c>
      <c r="C15" s="60"/>
      <c r="D15" s="53"/>
      <c r="E15" s="253" t="s">
        <v>240</v>
      </c>
      <c r="F15" s="254"/>
      <c r="G15" s="209"/>
      <c r="H15" s="209"/>
      <c r="I15" s="256" t="s">
        <v>31</v>
      </c>
      <c r="J15" s="257"/>
    </row>
    <row r="16" spans="1:15" ht="23.25" customHeight="1" x14ac:dyDescent="0.2">
      <c r="A16" s="138" t="s">
        <v>26</v>
      </c>
      <c r="B16" s="38" t="s">
        <v>26</v>
      </c>
      <c r="C16" s="61"/>
      <c r="D16" s="62"/>
      <c r="E16" s="222"/>
      <c r="F16" s="223"/>
      <c r="G16" s="222"/>
      <c r="H16" s="223"/>
      <c r="I16" s="222">
        <f>SUMIF(F49:F58,A16,I49:I58)+SUMIF(F49:F58,"PSU",I49:I58)</f>
        <v>0</v>
      </c>
      <c r="J16" s="224"/>
    </row>
    <row r="17" spans="1:10" ht="23.25" customHeight="1" x14ac:dyDescent="0.2">
      <c r="A17" s="138" t="s">
        <v>27</v>
      </c>
      <c r="B17" s="38" t="s">
        <v>27</v>
      </c>
      <c r="C17" s="61"/>
      <c r="D17" s="62"/>
      <c r="E17" s="222"/>
      <c r="F17" s="223"/>
      <c r="G17" s="222"/>
      <c r="H17" s="223"/>
      <c r="I17" s="222">
        <f>SUMIF(F49:F58,A17,I49:I58)</f>
        <v>0</v>
      </c>
      <c r="J17" s="224"/>
    </row>
    <row r="18" spans="1:10" ht="23.25" customHeight="1" x14ac:dyDescent="0.2">
      <c r="A18" s="138" t="s">
        <v>28</v>
      </c>
      <c r="B18" s="38" t="s">
        <v>28</v>
      </c>
      <c r="C18" s="61"/>
      <c r="D18" s="62"/>
      <c r="E18" s="222"/>
      <c r="F18" s="223"/>
      <c r="G18" s="222"/>
      <c r="H18" s="223"/>
      <c r="I18" s="222">
        <f>SUMIF(F49:F58,A18,I49:I58)</f>
        <v>0</v>
      </c>
      <c r="J18" s="224"/>
    </row>
    <row r="19" spans="1:10" ht="23.25" customHeight="1" x14ac:dyDescent="0.2">
      <c r="A19" s="138" t="s">
        <v>76</v>
      </c>
      <c r="B19" s="38" t="s">
        <v>29</v>
      </c>
      <c r="C19" s="61"/>
      <c r="D19" s="62"/>
      <c r="E19" s="222"/>
      <c r="F19" s="223"/>
      <c r="G19" s="222"/>
      <c r="H19" s="223"/>
      <c r="I19" s="222">
        <f>SUMIF(F49:F58,A19,I49:I58)</f>
        <v>0</v>
      </c>
      <c r="J19" s="224"/>
    </row>
    <row r="20" spans="1:10" ht="23.25" customHeight="1" x14ac:dyDescent="0.2">
      <c r="A20" s="138" t="s">
        <v>77</v>
      </c>
      <c r="B20" s="38" t="s">
        <v>30</v>
      </c>
      <c r="C20" s="61"/>
      <c r="D20" s="62"/>
      <c r="E20" s="222"/>
      <c r="F20" s="223"/>
      <c r="G20" s="222"/>
      <c r="H20" s="223"/>
      <c r="I20" s="222">
        <f>SUMIF(F49:F58,A20,I49:I58)</f>
        <v>0</v>
      </c>
      <c r="J20" s="224"/>
    </row>
    <row r="21" spans="1:10" ht="23.25" customHeight="1" x14ac:dyDescent="0.2">
      <c r="A21" s="2"/>
      <c r="B21" s="47" t="s">
        <v>31</v>
      </c>
      <c r="C21" s="63"/>
      <c r="D21" s="64"/>
      <c r="E21" s="241"/>
      <c r="F21" s="258"/>
      <c r="G21" s="241"/>
      <c r="H21" s="258"/>
      <c r="I21" s="241">
        <f>SUM(I16:J20)</f>
        <v>0</v>
      </c>
      <c r="J21" s="242"/>
    </row>
    <row r="22" spans="1:10" ht="33" customHeight="1" x14ac:dyDescent="0.2">
      <c r="A22" s="2"/>
      <c r="B22" s="42" t="s">
        <v>35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1"/>
      <c r="D23" s="62"/>
      <c r="E23" s="66">
        <v>15</v>
      </c>
      <c r="F23" s="39" t="s">
        <v>0</v>
      </c>
      <c r="G23" s="220">
        <f>ZakladDPHSniVypocet</f>
        <v>0</v>
      </c>
      <c r="H23" s="221"/>
      <c r="I23" s="22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1"/>
      <c r="D24" s="62"/>
      <c r="E24" s="66">
        <f>SazbaDPH1</f>
        <v>15</v>
      </c>
      <c r="F24" s="39" t="s">
        <v>0</v>
      </c>
      <c r="G24" s="218">
        <f>A23</f>
        <v>0</v>
      </c>
      <c r="H24" s="219"/>
      <c r="I24" s="21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1"/>
      <c r="D25" s="62"/>
      <c r="E25" s="66">
        <v>21</v>
      </c>
      <c r="F25" s="39" t="s">
        <v>0</v>
      </c>
      <c r="G25" s="220">
        <f>ZakladDPHZaklVypocet</f>
        <v>0</v>
      </c>
      <c r="H25" s="221"/>
      <c r="I25" s="22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7"/>
      <c r="D26" s="53"/>
      <c r="E26" s="68">
        <f>SazbaDPH2</f>
        <v>21</v>
      </c>
      <c r="F26" s="30" t="s">
        <v>0</v>
      </c>
      <c r="G26" s="247">
        <f>A25</f>
        <v>0</v>
      </c>
      <c r="H26" s="248"/>
      <c r="I26" s="24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9"/>
      <c r="D27" s="70"/>
      <c r="E27" s="69"/>
      <c r="F27" s="16"/>
      <c r="G27" s="249">
        <f>CenaCelkem-(ZakladDPHSni+DPHSni+ZakladDPHZakl+DPHZakl)</f>
        <v>0</v>
      </c>
      <c r="H27" s="249"/>
      <c r="I27" s="24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25">
        <f>ZakladDPHSniVypocet+ZakladDPHZaklVypocet</f>
        <v>0</v>
      </c>
      <c r="H28" s="225"/>
      <c r="I28" s="225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43">
        <f>A27</f>
        <v>0</v>
      </c>
      <c r="H29" s="243"/>
      <c r="I29" s="243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12</v>
      </c>
      <c r="D32" s="72"/>
      <c r="E32" s="72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26"/>
      <c r="E34" s="227"/>
      <c r="G34" s="228"/>
      <c r="H34" s="229"/>
      <c r="I34" s="229"/>
      <c r="J34" s="25"/>
    </row>
    <row r="35" spans="1:10" ht="12.75" customHeight="1" x14ac:dyDescent="0.2">
      <c r="A35" s="2"/>
      <c r="B35" s="2"/>
      <c r="D35" s="217" t="s">
        <v>2</v>
      </c>
      <c r="E35" s="217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50</v>
      </c>
      <c r="C39" s="212"/>
      <c r="D39" s="212"/>
      <c r="E39" s="212"/>
      <c r="F39" s="99">
        <f>'2.05 2.05 Pol'!AE73</f>
        <v>0</v>
      </c>
      <c r="G39" s="100">
        <f>'2.05 2.05 Pol'!AF73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43</v>
      </c>
      <c r="C40" s="213" t="s">
        <v>45</v>
      </c>
      <c r="D40" s="213"/>
      <c r="E40" s="213"/>
      <c r="F40" s="104">
        <f>'2.05 2.05 Pol'!AE73</f>
        <v>0</v>
      </c>
      <c r="G40" s="105">
        <f>'2.05 2.05 Pol'!AF73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43</v>
      </c>
      <c r="C41" s="212" t="s">
        <v>44</v>
      </c>
      <c r="D41" s="212"/>
      <c r="E41" s="212"/>
      <c r="F41" s="108">
        <f>'2.05 2.05 Pol'!AE73</f>
        <v>0</v>
      </c>
      <c r="G41" s="101">
        <f>'2.05 2.05 Pol'!AF73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214" t="s">
        <v>51</v>
      </c>
      <c r="C42" s="215"/>
      <c r="D42" s="215"/>
      <c r="E42" s="216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53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54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55</v>
      </c>
      <c r="C49" s="210" t="s">
        <v>56</v>
      </c>
      <c r="D49" s="211"/>
      <c r="E49" s="211"/>
      <c r="F49" s="134" t="s">
        <v>26</v>
      </c>
      <c r="G49" s="135"/>
      <c r="H49" s="135"/>
      <c r="I49" s="135">
        <f>'2.05 2.05 Pol'!G8</f>
        <v>0</v>
      </c>
      <c r="J49" s="132" t="str">
        <f>IF(I59=0,"",I49/I59*100)</f>
        <v/>
      </c>
    </row>
    <row r="50" spans="1:10" ht="36.75" customHeight="1" x14ac:dyDescent="0.2">
      <c r="A50" s="123"/>
      <c r="B50" s="128" t="s">
        <v>57</v>
      </c>
      <c r="C50" s="210" t="s">
        <v>58</v>
      </c>
      <c r="D50" s="211"/>
      <c r="E50" s="211"/>
      <c r="F50" s="134" t="s">
        <v>26</v>
      </c>
      <c r="G50" s="135"/>
      <c r="H50" s="135"/>
      <c r="I50" s="135">
        <f>'2.05 2.05 Pol'!G28</f>
        <v>0</v>
      </c>
      <c r="J50" s="132" t="str">
        <f>IF(I59=0,"",I50/I59*100)</f>
        <v/>
      </c>
    </row>
    <row r="51" spans="1:10" ht="36.75" customHeight="1" x14ac:dyDescent="0.2">
      <c r="A51" s="123"/>
      <c r="B51" s="128" t="s">
        <v>59</v>
      </c>
      <c r="C51" s="210" t="s">
        <v>60</v>
      </c>
      <c r="D51" s="211"/>
      <c r="E51" s="211"/>
      <c r="F51" s="134" t="s">
        <v>26</v>
      </c>
      <c r="G51" s="135"/>
      <c r="H51" s="135"/>
      <c r="I51" s="135">
        <f>'2.05 2.05 Pol'!G30</f>
        <v>0</v>
      </c>
      <c r="J51" s="132" t="str">
        <f>IF(I59=0,"",I51/I59*100)</f>
        <v/>
      </c>
    </row>
    <row r="52" spans="1:10" ht="36.75" customHeight="1" x14ac:dyDescent="0.2">
      <c r="A52" s="123"/>
      <c r="B52" s="128" t="s">
        <v>61</v>
      </c>
      <c r="C52" s="210" t="s">
        <v>62</v>
      </c>
      <c r="D52" s="211"/>
      <c r="E52" s="211"/>
      <c r="F52" s="134" t="s">
        <v>26</v>
      </c>
      <c r="G52" s="135"/>
      <c r="H52" s="135"/>
      <c r="I52" s="135">
        <f>'2.05 2.05 Pol'!G33</f>
        <v>0</v>
      </c>
      <c r="J52" s="132" t="str">
        <f>IF(I59=0,"",I52/I59*100)</f>
        <v/>
      </c>
    </row>
    <row r="53" spans="1:10" ht="36.75" customHeight="1" x14ac:dyDescent="0.2">
      <c r="A53" s="123"/>
      <c r="B53" s="128" t="s">
        <v>63</v>
      </c>
      <c r="C53" s="210" t="s">
        <v>64</v>
      </c>
      <c r="D53" s="211"/>
      <c r="E53" s="211"/>
      <c r="F53" s="134" t="s">
        <v>26</v>
      </c>
      <c r="G53" s="135"/>
      <c r="H53" s="135"/>
      <c r="I53" s="135">
        <f>'2.05 2.05 Pol'!G38</f>
        <v>0</v>
      </c>
      <c r="J53" s="132" t="str">
        <f>IF(I59=0,"",I53/I59*100)</f>
        <v/>
      </c>
    </row>
    <row r="54" spans="1:10" ht="36.75" customHeight="1" x14ac:dyDescent="0.2">
      <c r="A54" s="123"/>
      <c r="B54" s="128" t="s">
        <v>65</v>
      </c>
      <c r="C54" s="210" t="s">
        <v>66</v>
      </c>
      <c r="D54" s="211"/>
      <c r="E54" s="211"/>
      <c r="F54" s="134" t="s">
        <v>26</v>
      </c>
      <c r="G54" s="135"/>
      <c r="H54" s="135"/>
      <c r="I54" s="135">
        <f>'2.05 2.05 Pol'!G41</f>
        <v>0</v>
      </c>
      <c r="J54" s="132" t="str">
        <f>IF(I59=0,"",I54/I59*100)</f>
        <v/>
      </c>
    </row>
    <row r="55" spans="1:10" ht="36.75" customHeight="1" x14ac:dyDescent="0.2">
      <c r="A55" s="123"/>
      <c r="B55" s="128" t="s">
        <v>67</v>
      </c>
      <c r="C55" s="210" t="s">
        <v>68</v>
      </c>
      <c r="D55" s="211"/>
      <c r="E55" s="211"/>
      <c r="F55" s="134" t="s">
        <v>26</v>
      </c>
      <c r="G55" s="135"/>
      <c r="H55" s="135"/>
      <c r="I55" s="135">
        <f>'2.05 2.05 Pol'!G61</f>
        <v>0</v>
      </c>
      <c r="J55" s="132" t="str">
        <f>IF(I59=0,"",I55/I59*100)</f>
        <v/>
      </c>
    </row>
    <row r="56" spans="1:10" ht="36.75" customHeight="1" x14ac:dyDescent="0.2">
      <c r="A56" s="123"/>
      <c r="B56" s="128" t="s">
        <v>69</v>
      </c>
      <c r="C56" s="210" t="s">
        <v>70</v>
      </c>
      <c r="D56" s="211"/>
      <c r="E56" s="211"/>
      <c r="F56" s="134" t="s">
        <v>26</v>
      </c>
      <c r="G56" s="135"/>
      <c r="H56" s="135"/>
      <c r="I56" s="135">
        <f>'2.05 2.05 Pol'!G63</f>
        <v>0</v>
      </c>
      <c r="J56" s="132" t="str">
        <f>IF(I59=0,"",I56/I59*100)</f>
        <v/>
      </c>
    </row>
    <row r="57" spans="1:10" ht="36.75" customHeight="1" x14ac:dyDescent="0.2">
      <c r="A57" s="123"/>
      <c r="B57" s="128" t="s">
        <v>71</v>
      </c>
      <c r="C57" s="210" t="s">
        <v>72</v>
      </c>
      <c r="D57" s="211"/>
      <c r="E57" s="211"/>
      <c r="F57" s="134" t="s">
        <v>28</v>
      </c>
      <c r="G57" s="135"/>
      <c r="H57" s="135"/>
      <c r="I57" s="135">
        <f>'2.05 2.05 Pol'!G65</f>
        <v>0</v>
      </c>
      <c r="J57" s="132" t="str">
        <f>IF(I59=0,"",I57/I59*100)</f>
        <v/>
      </c>
    </row>
    <row r="58" spans="1:10" ht="36.75" customHeight="1" x14ac:dyDescent="0.2">
      <c r="A58" s="123"/>
      <c r="B58" s="128" t="s">
        <v>73</v>
      </c>
      <c r="C58" s="210" t="s">
        <v>74</v>
      </c>
      <c r="D58" s="211"/>
      <c r="E58" s="211"/>
      <c r="F58" s="134" t="s">
        <v>75</v>
      </c>
      <c r="G58" s="135"/>
      <c r="H58" s="135"/>
      <c r="I58" s="135">
        <f>'2.05 2.05 Pol'!G68</f>
        <v>0</v>
      </c>
      <c r="J58" s="132" t="str">
        <f>IF(I59=0,"",I58/I59*100)</f>
        <v/>
      </c>
    </row>
    <row r="59" spans="1:10" ht="25.5" customHeight="1" x14ac:dyDescent="0.2">
      <c r="A59" s="124"/>
      <c r="B59" s="129" t="s">
        <v>1</v>
      </c>
      <c r="C59" s="130"/>
      <c r="D59" s="131"/>
      <c r="E59" s="131"/>
      <c r="F59" s="136"/>
      <c r="G59" s="137"/>
      <c r="H59" s="137"/>
      <c r="I59" s="137">
        <f>SUM(I49:I58)</f>
        <v>0</v>
      </c>
      <c r="J59" s="133">
        <f>SUM(J49:J58)</f>
        <v>0</v>
      </c>
    </row>
    <row r="60" spans="1:10" x14ac:dyDescent="0.2">
      <c r="F60" s="86"/>
      <c r="G60" s="86"/>
      <c r="H60" s="86"/>
      <c r="I60" s="86"/>
      <c r="J60" s="87"/>
    </row>
    <row r="61" spans="1:10" x14ac:dyDescent="0.2">
      <c r="F61" s="86"/>
      <c r="G61" s="86"/>
      <c r="H61" s="86"/>
      <c r="I61" s="86"/>
      <c r="J61" s="87"/>
    </row>
    <row r="62" spans="1:10" x14ac:dyDescent="0.2">
      <c r="F62" s="86"/>
      <c r="G62" s="86"/>
      <c r="H62" s="86"/>
      <c r="I62" s="86"/>
      <c r="J62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E21:F21"/>
    <mergeCell ref="G21:H21"/>
    <mergeCell ref="G25:I25"/>
    <mergeCell ref="I19:J19"/>
    <mergeCell ref="I21:J21"/>
    <mergeCell ref="G19:H19"/>
    <mergeCell ref="G20:H20"/>
    <mergeCell ref="G29:I29"/>
    <mergeCell ref="B1:J1"/>
    <mergeCell ref="G26:I26"/>
    <mergeCell ref="G27:I27"/>
    <mergeCell ref="G18:H18"/>
    <mergeCell ref="I17:J17"/>
    <mergeCell ref="I18:J18"/>
    <mergeCell ref="E18:F18"/>
    <mergeCell ref="E2:J2"/>
    <mergeCell ref="E15:F15"/>
    <mergeCell ref="D11:G11"/>
    <mergeCell ref="I15:J15"/>
    <mergeCell ref="I16:J16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G28:I28"/>
    <mergeCell ref="C58:E58"/>
    <mergeCell ref="C50:E50"/>
    <mergeCell ref="C51:E51"/>
    <mergeCell ref="C52:E52"/>
    <mergeCell ref="C53:E53"/>
    <mergeCell ref="C54:E54"/>
    <mergeCell ref="D34:E34"/>
    <mergeCell ref="G34:I34"/>
    <mergeCell ref="E3:J3"/>
    <mergeCell ref="G14:H15"/>
    <mergeCell ref="C55:E55"/>
    <mergeCell ref="C56:E56"/>
    <mergeCell ref="C57:E57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9" t="s">
        <v>7</v>
      </c>
      <c r="B1" s="259"/>
      <c r="C1" s="260"/>
      <c r="D1" s="259"/>
      <c r="E1" s="259"/>
      <c r="F1" s="259"/>
      <c r="G1" s="259"/>
    </row>
    <row r="2" spans="1:7" ht="24.95" customHeight="1" x14ac:dyDescent="0.2">
      <c r="A2" s="49" t="s">
        <v>8</v>
      </c>
      <c r="B2" s="48"/>
      <c r="C2" s="261"/>
      <c r="D2" s="261"/>
      <c r="E2" s="261"/>
      <c r="F2" s="261"/>
      <c r="G2" s="262"/>
    </row>
    <row r="3" spans="1:7" ht="24.95" customHeight="1" x14ac:dyDescent="0.2">
      <c r="A3" s="49" t="s">
        <v>9</v>
      </c>
      <c r="B3" s="48"/>
      <c r="C3" s="261"/>
      <c r="D3" s="261"/>
      <c r="E3" s="261"/>
      <c r="F3" s="261"/>
      <c r="G3" s="262"/>
    </row>
    <row r="4" spans="1:7" ht="24.95" customHeight="1" x14ac:dyDescent="0.2">
      <c r="A4" s="49" t="s">
        <v>10</v>
      </c>
      <c r="B4" s="48"/>
      <c r="C4" s="261"/>
      <c r="D4" s="261"/>
      <c r="E4" s="261"/>
      <c r="F4" s="261"/>
      <c r="G4" s="26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4" activePane="bottomLeft" state="frozen"/>
      <selection pane="bottomLeft" activeCell="F24" sqref="F24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75" t="s">
        <v>7</v>
      </c>
      <c r="B1" s="275"/>
      <c r="C1" s="275"/>
      <c r="D1" s="275"/>
      <c r="E1" s="275"/>
      <c r="F1" s="275"/>
      <c r="G1" s="275"/>
      <c r="H1" s="148"/>
      <c r="I1" s="148"/>
      <c r="J1" s="148"/>
      <c r="K1" s="148"/>
      <c r="L1" s="148"/>
      <c r="M1" s="148"/>
      <c r="N1" s="148"/>
      <c r="O1" s="148"/>
      <c r="P1" s="148"/>
      <c r="Q1" s="148"/>
      <c r="AG1" t="s">
        <v>78</v>
      </c>
    </row>
    <row r="2" spans="1:60" ht="24.95" customHeight="1" x14ac:dyDescent="0.2">
      <c r="A2" s="149" t="s">
        <v>8</v>
      </c>
      <c r="B2" s="150" t="s">
        <v>48</v>
      </c>
      <c r="C2" s="276" t="s">
        <v>49</v>
      </c>
      <c r="D2" s="277"/>
      <c r="E2" s="277"/>
      <c r="F2" s="277"/>
      <c r="G2" s="278"/>
      <c r="H2" s="148"/>
      <c r="I2" s="148"/>
      <c r="J2" s="148"/>
      <c r="K2" s="148"/>
      <c r="L2" s="148"/>
      <c r="M2" s="148"/>
      <c r="N2" s="148"/>
      <c r="O2" s="148"/>
      <c r="P2" s="148"/>
      <c r="Q2" s="148"/>
      <c r="AG2" t="s">
        <v>79</v>
      </c>
    </row>
    <row r="3" spans="1:60" ht="24.95" customHeight="1" x14ac:dyDescent="0.2">
      <c r="A3" s="149" t="s">
        <v>9</v>
      </c>
      <c r="B3" s="150" t="s">
        <v>43</v>
      </c>
      <c r="C3" s="276" t="s">
        <v>45</v>
      </c>
      <c r="D3" s="277"/>
      <c r="E3" s="277"/>
      <c r="F3" s="277"/>
      <c r="G3" s="278"/>
      <c r="H3" s="148"/>
      <c r="I3" s="148"/>
      <c r="J3" s="148"/>
      <c r="K3" s="148"/>
      <c r="L3" s="148"/>
      <c r="M3" s="148"/>
      <c r="N3" s="148"/>
      <c r="O3" s="148"/>
      <c r="P3" s="148"/>
      <c r="Q3" s="148"/>
      <c r="AC3" s="121" t="s">
        <v>79</v>
      </c>
      <c r="AG3" t="s">
        <v>80</v>
      </c>
    </row>
    <row r="4" spans="1:60" ht="24.95" customHeight="1" x14ac:dyDescent="0.2">
      <c r="A4" s="151" t="s">
        <v>10</v>
      </c>
      <c r="B4" s="152" t="s">
        <v>43</v>
      </c>
      <c r="C4" s="279" t="s">
        <v>44</v>
      </c>
      <c r="D4" s="280"/>
      <c r="E4" s="280"/>
      <c r="F4" s="280"/>
      <c r="G4" s="281"/>
      <c r="H4" s="148"/>
      <c r="I4" s="148"/>
      <c r="J4" s="148"/>
      <c r="K4" s="148"/>
      <c r="L4" s="148"/>
      <c r="M4" s="148"/>
      <c r="N4" s="148"/>
      <c r="O4" s="148"/>
      <c r="P4" s="148"/>
      <c r="Q4" s="148"/>
      <c r="AG4" t="s">
        <v>81</v>
      </c>
    </row>
    <row r="5" spans="1:60" x14ac:dyDescent="0.2">
      <c r="A5" s="148"/>
      <c r="B5" s="153"/>
      <c r="C5" s="153"/>
      <c r="D5" s="154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</row>
    <row r="6" spans="1:60" ht="38.25" x14ac:dyDescent="0.2">
      <c r="A6" s="155" t="s">
        <v>82</v>
      </c>
      <c r="B6" s="156" t="s">
        <v>83</v>
      </c>
      <c r="C6" s="156" t="s">
        <v>84</v>
      </c>
      <c r="D6" s="157" t="s">
        <v>85</v>
      </c>
      <c r="E6" s="155" t="s">
        <v>86</v>
      </c>
      <c r="F6" s="158" t="s">
        <v>87</v>
      </c>
      <c r="G6" s="155" t="s">
        <v>31</v>
      </c>
      <c r="H6" s="159" t="s">
        <v>32</v>
      </c>
      <c r="I6" s="159" t="s">
        <v>88</v>
      </c>
      <c r="J6" s="159" t="s">
        <v>33</v>
      </c>
      <c r="K6" s="159" t="s">
        <v>89</v>
      </c>
      <c r="L6" s="159" t="s">
        <v>90</v>
      </c>
      <c r="M6" s="159" t="s">
        <v>91</v>
      </c>
      <c r="N6" s="159" t="s">
        <v>92</v>
      </c>
      <c r="O6" s="159" t="s">
        <v>93</v>
      </c>
      <c r="P6" s="159" t="s">
        <v>94</v>
      </c>
      <c r="Q6" s="159" t="s">
        <v>95</v>
      </c>
      <c r="R6" s="139" t="s">
        <v>96</v>
      </c>
      <c r="S6" s="139" t="s">
        <v>97</v>
      </c>
      <c r="T6" s="139" t="s">
        <v>98</v>
      </c>
      <c r="U6" s="139" t="s">
        <v>99</v>
      </c>
      <c r="V6" s="139" t="s">
        <v>100</v>
      </c>
      <c r="W6" s="139" t="s">
        <v>101</v>
      </c>
      <c r="X6" s="139" t="s">
        <v>102</v>
      </c>
    </row>
    <row r="7" spans="1:60" hidden="1" x14ac:dyDescent="0.2">
      <c r="A7" s="160"/>
      <c r="B7" s="161"/>
      <c r="C7" s="161"/>
      <c r="D7" s="162"/>
      <c r="E7" s="163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41"/>
      <c r="S7" s="141"/>
      <c r="T7" s="141"/>
      <c r="U7" s="141"/>
      <c r="V7" s="141"/>
      <c r="W7" s="141"/>
      <c r="X7" s="141"/>
    </row>
    <row r="8" spans="1:60" x14ac:dyDescent="0.2">
      <c r="A8" s="165" t="s">
        <v>103</v>
      </c>
      <c r="B8" s="166" t="s">
        <v>55</v>
      </c>
      <c r="C8" s="167" t="s">
        <v>56</v>
      </c>
      <c r="D8" s="168"/>
      <c r="E8" s="169"/>
      <c r="F8" s="170"/>
      <c r="G8" s="170">
        <f>SUMIF(AG9:AG27,"&lt;&gt;NOR",G9:G27)</f>
        <v>0</v>
      </c>
      <c r="H8" s="170"/>
      <c r="I8" s="170">
        <f>SUM(I9:I27)</f>
        <v>0</v>
      </c>
      <c r="J8" s="170"/>
      <c r="K8" s="170">
        <f>SUM(K9:K27)</f>
        <v>0</v>
      </c>
      <c r="L8" s="170"/>
      <c r="M8" s="170">
        <f>SUM(M9:M27)</f>
        <v>0</v>
      </c>
      <c r="N8" s="170"/>
      <c r="O8" s="170">
        <f>SUM(O9:O27)</f>
        <v>0</v>
      </c>
      <c r="P8" s="170"/>
      <c r="Q8" s="171">
        <f>SUM(Q9:Q27)</f>
        <v>3.26</v>
      </c>
      <c r="R8" s="143"/>
      <c r="S8" s="143"/>
      <c r="T8" s="143"/>
      <c r="U8" s="143"/>
      <c r="V8" s="143">
        <f>SUM(V9:V27)</f>
        <v>0</v>
      </c>
      <c r="W8" s="143"/>
      <c r="X8" s="143"/>
      <c r="AG8" t="s">
        <v>104</v>
      </c>
    </row>
    <row r="9" spans="1:60" outlineLevel="1" x14ac:dyDescent="0.2">
      <c r="A9" s="172">
        <v>1</v>
      </c>
      <c r="B9" s="173" t="s">
        <v>105</v>
      </c>
      <c r="C9" s="174" t="s">
        <v>106</v>
      </c>
      <c r="D9" s="175" t="s">
        <v>107</v>
      </c>
      <c r="E9" s="176">
        <v>4</v>
      </c>
      <c r="F9" s="145"/>
      <c r="G9" s="178">
        <f t="shared" ref="G9:G14" si="0">ROUND(E9*F9,2)</f>
        <v>0</v>
      </c>
      <c r="H9" s="177"/>
      <c r="I9" s="178">
        <f t="shared" ref="I9:I14" si="1">ROUND(E9*H9,2)</f>
        <v>0</v>
      </c>
      <c r="J9" s="177"/>
      <c r="K9" s="178">
        <f t="shared" ref="K9:K14" si="2">ROUND(E9*J9,2)</f>
        <v>0</v>
      </c>
      <c r="L9" s="178">
        <v>21</v>
      </c>
      <c r="M9" s="178">
        <f t="shared" ref="M9:M14" si="3">G9*(1+L9/100)</f>
        <v>0</v>
      </c>
      <c r="N9" s="178">
        <v>0</v>
      </c>
      <c r="O9" s="178">
        <f t="shared" ref="O9:O14" si="4">ROUND(E9*N9,2)</f>
        <v>0</v>
      </c>
      <c r="P9" s="178">
        <v>0.316</v>
      </c>
      <c r="Q9" s="179">
        <f t="shared" ref="Q9:Q14" si="5">ROUND(E9*P9,2)</f>
        <v>1.26</v>
      </c>
      <c r="R9" s="142"/>
      <c r="S9" s="142" t="s">
        <v>108</v>
      </c>
      <c r="T9" s="142" t="s">
        <v>108</v>
      </c>
      <c r="U9" s="142">
        <v>0</v>
      </c>
      <c r="V9" s="142">
        <f t="shared" ref="V9:V14" si="6">ROUND(E9*U9,2)</f>
        <v>0</v>
      </c>
      <c r="W9" s="142"/>
      <c r="X9" s="142" t="s">
        <v>109</v>
      </c>
      <c r="Y9" s="140"/>
      <c r="Z9" s="140"/>
      <c r="AA9" s="140"/>
      <c r="AB9" s="140"/>
      <c r="AC9" s="140"/>
      <c r="AD9" s="140"/>
      <c r="AE9" s="140"/>
      <c r="AF9" s="140"/>
      <c r="AG9" s="140" t="s">
        <v>110</v>
      </c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ht="22.5" outlineLevel="1" x14ac:dyDescent="0.2">
      <c r="A10" s="172">
        <v>2</v>
      </c>
      <c r="B10" s="173" t="s">
        <v>111</v>
      </c>
      <c r="C10" s="174" t="s">
        <v>112</v>
      </c>
      <c r="D10" s="175" t="s">
        <v>107</v>
      </c>
      <c r="E10" s="176">
        <v>4</v>
      </c>
      <c r="F10" s="145"/>
      <c r="G10" s="178">
        <f t="shared" si="0"/>
        <v>0</v>
      </c>
      <c r="H10" s="177"/>
      <c r="I10" s="178">
        <f t="shared" si="1"/>
        <v>0</v>
      </c>
      <c r="J10" s="177"/>
      <c r="K10" s="178">
        <f t="shared" si="2"/>
        <v>0</v>
      </c>
      <c r="L10" s="178">
        <v>21</v>
      </c>
      <c r="M10" s="178">
        <f t="shared" si="3"/>
        <v>0</v>
      </c>
      <c r="N10" s="178">
        <v>0</v>
      </c>
      <c r="O10" s="178">
        <f t="shared" si="4"/>
        <v>0</v>
      </c>
      <c r="P10" s="178">
        <v>0.5</v>
      </c>
      <c r="Q10" s="179">
        <f t="shared" si="5"/>
        <v>2</v>
      </c>
      <c r="R10" s="142"/>
      <c r="S10" s="142" t="s">
        <v>108</v>
      </c>
      <c r="T10" s="142" t="s">
        <v>108</v>
      </c>
      <c r="U10" s="142">
        <v>0</v>
      </c>
      <c r="V10" s="142">
        <f t="shared" si="6"/>
        <v>0</v>
      </c>
      <c r="W10" s="142"/>
      <c r="X10" s="142" t="s">
        <v>109</v>
      </c>
      <c r="Y10" s="140"/>
      <c r="Z10" s="140"/>
      <c r="AA10" s="140"/>
      <c r="AB10" s="140"/>
      <c r="AC10" s="140"/>
      <c r="AD10" s="140"/>
      <c r="AE10" s="140"/>
      <c r="AF10" s="140"/>
      <c r="AG10" s="140" t="s">
        <v>110</v>
      </c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72">
        <v>3</v>
      </c>
      <c r="B11" s="173" t="s">
        <v>113</v>
      </c>
      <c r="C11" s="174" t="s">
        <v>114</v>
      </c>
      <c r="D11" s="175" t="s">
        <v>115</v>
      </c>
      <c r="E11" s="176">
        <v>50</v>
      </c>
      <c r="F11" s="145"/>
      <c r="G11" s="178">
        <f t="shared" si="0"/>
        <v>0</v>
      </c>
      <c r="H11" s="177"/>
      <c r="I11" s="178">
        <f t="shared" si="1"/>
        <v>0</v>
      </c>
      <c r="J11" s="177"/>
      <c r="K11" s="178">
        <f t="shared" si="2"/>
        <v>0</v>
      </c>
      <c r="L11" s="178">
        <v>21</v>
      </c>
      <c r="M11" s="178">
        <f t="shared" si="3"/>
        <v>0</v>
      </c>
      <c r="N11" s="178">
        <v>0</v>
      </c>
      <c r="O11" s="178">
        <f t="shared" si="4"/>
        <v>0</v>
      </c>
      <c r="P11" s="178">
        <v>0</v>
      </c>
      <c r="Q11" s="179">
        <f t="shared" si="5"/>
        <v>0</v>
      </c>
      <c r="R11" s="142"/>
      <c r="S11" s="142" t="s">
        <v>116</v>
      </c>
      <c r="T11" s="142" t="s">
        <v>117</v>
      </c>
      <c r="U11" s="142">
        <v>0</v>
      </c>
      <c r="V11" s="142">
        <f t="shared" si="6"/>
        <v>0</v>
      </c>
      <c r="W11" s="142"/>
      <c r="X11" s="142" t="s">
        <v>109</v>
      </c>
      <c r="Y11" s="140"/>
      <c r="Z11" s="140"/>
      <c r="AA11" s="140"/>
      <c r="AB11" s="140"/>
      <c r="AC11" s="140"/>
      <c r="AD11" s="140"/>
      <c r="AE11" s="140"/>
      <c r="AF11" s="140"/>
      <c r="AG11" s="140" t="s">
        <v>110</v>
      </c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72">
        <v>4</v>
      </c>
      <c r="B12" s="173" t="s">
        <v>118</v>
      </c>
      <c r="C12" s="174" t="s">
        <v>119</v>
      </c>
      <c r="D12" s="175" t="s">
        <v>120</v>
      </c>
      <c r="E12" s="176">
        <v>10</v>
      </c>
      <c r="F12" s="145"/>
      <c r="G12" s="178">
        <f t="shared" si="0"/>
        <v>0</v>
      </c>
      <c r="H12" s="177"/>
      <c r="I12" s="178">
        <f t="shared" si="1"/>
        <v>0</v>
      </c>
      <c r="J12" s="177"/>
      <c r="K12" s="178">
        <f t="shared" si="2"/>
        <v>0</v>
      </c>
      <c r="L12" s="178">
        <v>21</v>
      </c>
      <c r="M12" s="178">
        <f t="shared" si="3"/>
        <v>0</v>
      </c>
      <c r="N12" s="178">
        <v>0</v>
      </c>
      <c r="O12" s="178">
        <f t="shared" si="4"/>
        <v>0</v>
      </c>
      <c r="P12" s="178">
        <v>0</v>
      </c>
      <c r="Q12" s="179">
        <f t="shared" si="5"/>
        <v>0</v>
      </c>
      <c r="R12" s="142"/>
      <c r="S12" s="142" t="s">
        <v>121</v>
      </c>
      <c r="T12" s="142" t="s">
        <v>121</v>
      </c>
      <c r="U12" s="142">
        <v>0</v>
      </c>
      <c r="V12" s="142">
        <f t="shared" si="6"/>
        <v>0</v>
      </c>
      <c r="W12" s="142"/>
      <c r="X12" s="142" t="s">
        <v>109</v>
      </c>
      <c r="Y12" s="140"/>
      <c r="Z12" s="140"/>
      <c r="AA12" s="140"/>
      <c r="AB12" s="140"/>
      <c r="AC12" s="140"/>
      <c r="AD12" s="140"/>
      <c r="AE12" s="140"/>
      <c r="AF12" s="140"/>
      <c r="AG12" s="140" t="s">
        <v>110</v>
      </c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">
      <c r="A13" s="172">
        <v>5</v>
      </c>
      <c r="B13" s="173" t="s">
        <v>122</v>
      </c>
      <c r="C13" s="174" t="s">
        <v>123</v>
      </c>
      <c r="D13" s="175" t="s">
        <v>124</v>
      </c>
      <c r="E13" s="176">
        <v>6</v>
      </c>
      <c r="F13" s="145"/>
      <c r="G13" s="178">
        <f t="shared" si="0"/>
        <v>0</v>
      </c>
      <c r="H13" s="177"/>
      <c r="I13" s="178">
        <f t="shared" si="1"/>
        <v>0</v>
      </c>
      <c r="J13" s="177"/>
      <c r="K13" s="178">
        <f t="shared" si="2"/>
        <v>0</v>
      </c>
      <c r="L13" s="178">
        <v>21</v>
      </c>
      <c r="M13" s="178">
        <f t="shared" si="3"/>
        <v>0</v>
      </c>
      <c r="N13" s="178">
        <v>6.0999999999999999E-2</v>
      </c>
      <c r="O13" s="178">
        <v>0</v>
      </c>
      <c r="P13" s="178">
        <v>0</v>
      </c>
      <c r="Q13" s="179">
        <f t="shared" si="5"/>
        <v>0</v>
      </c>
      <c r="R13" s="142"/>
      <c r="S13" s="142" t="s">
        <v>121</v>
      </c>
      <c r="T13" s="142" t="s">
        <v>121</v>
      </c>
      <c r="U13" s="142">
        <v>0</v>
      </c>
      <c r="V13" s="142">
        <f t="shared" si="6"/>
        <v>0</v>
      </c>
      <c r="W13" s="142"/>
      <c r="X13" s="142" t="s">
        <v>109</v>
      </c>
      <c r="Y13" s="140"/>
      <c r="Z13" s="140"/>
      <c r="AA13" s="140"/>
      <c r="AB13" s="140"/>
      <c r="AC13" s="140"/>
      <c r="AD13" s="140"/>
      <c r="AE13" s="140"/>
      <c r="AF13" s="140"/>
      <c r="AG13" s="140" t="s">
        <v>110</v>
      </c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80">
        <v>6</v>
      </c>
      <c r="B14" s="181" t="s">
        <v>125</v>
      </c>
      <c r="C14" s="182" t="s">
        <v>126</v>
      </c>
      <c r="D14" s="183" t="s">
        <v>127</v>
      </c>
      <c r="E14" s="184">
        <v>141.12</v>
      </c>
      <c r="F14" s="144"/>
      <c r="G14" s="186">
        <f t="shared" si="0"/>
        <v>0</v>
      </c>
      <c r="H14" s="185"/>
      <c r="I14" s="186">
        <f t="shared" si="1"/>
        <v>0</v>
      </c>
      <c r="J14" s="185"/>
      <c r="K14" s="186">
        <f t="shared" si="2"/>
        <v>0</v>
      </c>
      <c r="L14" s="186">
        <v>21</v>
      </c>
      <c r="M14" s="186">
        <f t="shared" si="3"/>
        <v>0</v>
      </c>
      <c r="N14" s="186">
        <v>0</v>
      </c>
      <c r="O14" s="186">
        <f t="shared" si="4"/>
        <v>0</v>
      </c>
      <c r="P14" s="186">
        <v>0</v>
      </c>
      <c r="Q14" s="187">
        <f t="shared" si="5"/>
        <v>0</v>
      </c>
      <c r="R14" s="142"/>
      <c r="S14" s="142" t="s">
        <v>128</v>
      </c>
      <c r="T14" s="142" t="s">
        <v>129</v>
      </c>
      <c r="U14" s="142">
        <v>0</v>
      </c>
      <c r="V14" s="142">
        <f t="shared" si="6"/>
        <v>0</v>
      </c>
      <c r="W14" s="142"/>
      <c r="X14" s="142" t="s">
        <v>109</v>
      </c>
      <c r="Y14" s="140"/>
      <c r="Z14" s="140"/>
      <c r="AA14" s="140"/>
      <c r="AB14" s="140"/>
      <c r="AC14" s="140"/>
      <c r="AD14" s="140"/>
      <c r="AE14" s="140"/>
      <c r="AF14" s="140"/>
      <c r="AG14" s="140" t="s">
        <v>110</v>
      </c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 x14ac:dyDescent="0.2">
      <c r="A15" s="188"/>
      <c r="B15" s="189"/>
      <c r="C15" s="190" t="s">
        <v>130</v>
      </c>
      <c r="D15" s="191"/>
      <c r="E15" s="192">
        <v>141.12</v>
      </c>
      <c r="F15" s="201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42"/>
      <c r="S15" s="142"/>
      <c r="T15" s="142"/>
      <c r="U15" s="142"/>
      <c r="V15" s="142"/>
      <c r="W15" s="142"/>
      <c r="X15" s="142"/>
      <c r="Y15" s="140"/>
      <c r="Z15" s="140"/>
      <c r="AA15" s="140"/>
      <c r="AB15" s="140"/>
      <c r="AC15" s="140"/>
      <c r="AD15" s="140"/>
      <c r="AE15" s="140"/>
      <c r="AF15" s="140"/>
      <c r="AG15" s="140" t="s">
        <v>131</v>
      </c>
      <c r="AH15" s="140">
        <v>0</v>
      </c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72">
        <v>7</v>
      </c>
      <c r="B16" s="173" t="s">
        <v>132</v>
      </c>
      <c r="C16" s="174" t="s">
        <v>133</v>
      </c>
      <c r="D16" s="175" t="s">
        <v>127</v>
      </c>
      <c r="E16" s="176">
        <v>141.12</v>
      </c>
      <c r="F16" s="145"/>
      <c r="G16" s="178">
        <f>ROUND(E16*F16,2)</f>
        <v>0</v>
      </c>
      <c r="H16" s="177"/>
      <c r="I16" s="178">
        <f>ROUND(E16*H16,2)</f>
        <v>0</v>
      </c>
      <c r="J16" s="177"/>
      <c r="K16" s="178">
        <f>ROUND(E16*J16,2)</f>
        <v>0</v>
      </c>
      <c r="L16" s="178">
        <v>21</v>
      </c>
      <c r="M16" s="178">
        <f>G16*(1+L16/100)</f>
        <v>0</v>
      </c>
      <c r="N16" s="178">
        <v>0</v>
      </c>
      <c r="O16" s="178">
        <f>ROUND(E16*N16,2)</f>
        <v>0</v>
      </c>
      <c r="P16" s="178">
        <v>0</v>
      </c>
      <c r="Q16" s="179">
        <f>ROUND(E16*P16,2)</f>
        <v>0</v>
      </c>
      <c r="R16" s="142"/>
      <c r="S16" s="142" t="s">
        <v>121</v>
      </c>
      <c r="T16" s="142" t="s">
        <v>121</v>
      </c>
      <c r="U16" s="142">
        <v>0</v>
      </c>
      <c r="V16" s="142">
        <f>ROUND(E16*U16,2)</f>
        <v>0</v>
      </c>
      <c r="W16" s="142"/>
      <c r="X16" s="142" t="s">
        <v>109</v>
      </c>
      <c r="Y16" s="140"/>
      <c r="Z16" s="140"/>
      <c r="AA16" s="140"/>
      <c r="AB16" s="140"/>
      <c r="AC16" s="140"/>
      <c r="AD16" s="140"/>
      <c r="AE16" s="140"/>
      <c r="AF16" s="140"/>
      <c r="AG16" s="140" t="s">
        <v>134</v>
      </c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ht="22.5" outlineLevel="1" x14ac:dyDescent="0.2">
      <c r="A17" s="180">
        <v>8</v>
      </c>
      <c r="B17" s="181" t="s">
        <v>135</v>
      </c>
      <c r="C17" s="182" t="s">
        <v>136</v>
      </c>
      <c r="D17" s="183" t="s">
        <v>127</v>
      </c>
      <c r="E17" s="184">
        <v>18</v>
      </c>
      <c r="F17" s="144"/>
      <c r="G17" s="186">
        <f>ROUND(E17*F17,2)</f>
        <v>0</v>
      </c>
      <c r="H17" s="185"/>
      <c r="I17" s="186">
        <f>ROUND(E17*H17,2)</f>
        <v>0</v>
      </c>
      <c r="J17" s="185"/>
      <c r="K17" s="186">
        <f>ROUND(E17*J17,2)</f>
        <v>0</v>
      </c>
      <c r="L17" s="186">
        <v>21</v>
      </c>
      <c r="M17" s="186">
        <f>G17*(1+L17/100)</f>
        <v>0</v>
      </c>
      <c r="N17" s="186">
        <v>0</v>
      </c>
      <c r="O17" s="186">
        <f>ROUND(E17*N17,2)</f>
        <v>0</v>
      </c>
      <c r="P17" s="186">
        <v>0</v>
      </c>
      <c r="Q17" s="187">
        <f>ROUND(E17*P17,2)</f>
        <v>0</v>
      </c>
      <c r="R17" s="142"/>
      <c r="S17" s="142" t="s">
        <v>121</v>
      </c>
      <c r="T17" s="142" t="s">
        <v>121</v>
      </c>
      <c r="U17" s="142">
        <v>0</v>
      </c>
      <c r="V17" s="142">
        <f>ROUND(E17*U17,2)</f>
        <v>0</v>
      </c>
      <c r="W17" s="142"/>
      <c r="X17" s="142" t="s">
        <v>109</v>
      </c>
      <c r="Y17" s="140"/>
      <c r="Z17" s="140"/>
      <c r="AA17" s="140"/>
      <c r="AB17" s="140"/>
      <c r="AC17" s="140"/>
      <c r="AD17" s="140"/>
      <c r="AE17" s="140"/>
      <c r="AF17" s="140"/>
      <c r="AG17" s="140" t="s">
        <v>110</v>
      </c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outlineLevel="1" x14ac:dyDescent="0.2">
      <c r="A18" s="188"/>
      <c r="B18" s="189"/>
      <c r="C18" s="190" t="s">
        <v>137</v>
      </c>
      <c r="D18" s="191"/>
      <c r="E18" s="192">
        <v>18</v>
      </c>
      <c r="F18" s="201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42"/>
      <c r="S18" s="142"/>
      <c r="T18" s="142"/>
      <c r="U18" s="142"/>
      <c r="V18" s="142"/>
      <c r="W18" s="142"/>
      <c r="X18" s="142"/>
      <c r="Y18" s="140"/>
      <c r="Z18" s="140"/>
      <c r="AA18" s="140"/>
      <c r="AB18" s="140"/>
      <c r="AC18" s="140"/>
      <c r="AD18" s="140"/>
      <c r="AE18" s="140"/>
      <c r="AF18" s="140"/>
      <c r="AG18" s="140" t="s">
        <v>131</v>
      </c>
      <c r="AH18" s="140">
        <v>0</v>
      </c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2">
      <c r="A19" s="180">
        <v>9</v>
      </c>
      <c r="B19" s="181" t="s">
        <v>138</v>
      </c>
      <c r="C19" s="182" t="s">
        <v>139</v>
      </c>
      <c r="D19" s="183" t="s">
        <v>127</v>
      </c>
      <c r="E19" s="184">
        <v>97.02</v>
      </c>
      <c r="F19" s="144"/>
      <c r="G19" s="186">
        <f>ROUND(E19*F19,2)</f>
        <v>0</v>
      </c>
      <c r="H19" s="185"/>
      <c r="I19" s="186">
        <f>ROUND(E19*H19,2)</f>
        <v>0</v>
      </c>
      <c r="J19" s="185"/>
      <c r="K19" s="186">
        <f>ROUND(E19*J19,2)</f>
        <v>0</v>
      </c>
      <c r="L19" s="186">
        <v>21</v>
      </c>
      <c r="M19" s="186">
        <f>G19*(1+L19/100)</f>
        <v>0</v>
      </c>
      <c r="N19" s="186">
        <v>0</v>
      </c>
      <c r="O19" s="186">
        <f>ROUND(E19*N19,2)</f>
        <v>0</v>
      </c>
      <c r="P19" s="186">
        <v>0</v>
      </c>
      <c r="Q19" s="187">
        <f>ROUND(E19*P19,2)</f>
        <v>0</v>
      </c>
      <c r="R19" s="142"/>
      <c r="S19" s="142" t="s">
        <v>121</v>
      </c>
      <c r="T19" s="142" t="s">
        <v>121</v>
      </c>
      <c r="U19" s="142">
        <v>0</v>
      </c>
      <c r="V19" s="142">
        <f>ROUND(E19*U19,2)</f>
        <v>0</v>
      </c>
      <c r="W19" s="142"/>
      <c r="X19" s="142" t="s">
        <v>109</v>
      </c>
      <c r="Y19" s="140"/>
      <c r="Z19" s="140"/>
      <c r="AA19" s="140"/>
      <c r="AB19" s="140"/>
      <c r="AC19" s="140"/>
      <c r="AD19" s="140"/>
      <c r="AE19" s="140"/>
      <c r="AF19" s="140"/>
      <c r="AG19" s="140" t="s">
        <v>110</v>
      </c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88"/>
      <c r="B20" s="189"/>
      <c r="C20" s="190" t="s">
        <v>140</v>
      </c>
      <c r="D20" s="191"/>
      <c r="E20" s="192">
        <v>97.02</v>
      </c>
      <c r="F20" s="201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42"/>
      <c r="S20" s="142"/>
      <c r="T20" s="142"/>
      <c r="U20" s="142"/>
      <c r="V20" s="142"/>
      <c r="W20" s="142"/>
      <c r="X20" s="142"/>
      <c r="Y20" s="140"/>
      <c r="Z20" s="140"/>
      <c r="AA20" s="140"/>
      <c r="AB20" s="140"/>
      <c r="AC20" s="140"/>
      <c r="AD20" s="140"/>
      <c r="AE20" s="140"/>
      <c r="AF20" s="140"/>
      <c r="AG20" s="140" t="s">
        <v>131</v>
      </c>
      <c r="AH20" s="140">
        <v>0</v>
      </c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80">
        <v>10</v>
      </c>
      <c r="B21" s="181" t="s">
        <v>141</v>
      </c>
      <c r="C21" s="182" t="s">
        <v>142</v>
      </c>
      <c r="D21" s="183" t="s">
        <v>127</v>
      </c>
      <c r="E21" s="184">
        <v>35.28</v>
      </c>
      <c r="F21" s="144"/>
      <c r="G21" s="186">
        <f>ROUND(E21*F21,2)</f>
        <v>0</v>
      </c>
      <c r="H21" s="185"/>
      <c r="I21" s="186">
        <f>ROUND(E21*H21,2)</f>
        <v>0</v>
      </c>
      <c r="J21" s="185"/>
      <c r="K21" s="186">
        <f>ROUND(E21*J21,2)</f>
        <v>0</v>
      </c>
      <c r="L21" s="186">
        <v>21</v>
      </c>
      <c r="M21" s="186">
        <f>G21*(1+L21/100)</f>
        <v>0</v>
      </c>
      <c r="N21" s="186">
        <v>0</v>
      </c>
      <c r="O21" s="186">
        <f>ROUND(E21*N21,2)</f>
        <v>0</v>
      </c>
      <c r="P21" s="186">
        <v>0</v>
      </c>
      <c r="Q21" s="187">
        <f>ROUND(E21*P21,2)</f>
        <v>0</v>
      </c>
      <c r="R21" s="142"/>
      <c r="S21" s="142" t="s">
        <v>121</v>
      </c>
      <c r="T21" s="142" t="s">
        <v>121</v>
      </c>
      <c r="U21" s="142">
        <v>0</v>
      </c>
      <c r="V21" s="142">
        <f>ROUND(E21*U21,2)</f>
        <v>0</v>
      </c>
      <c r="W21" s="142"/>
      <c r="X21" s="142" t="s">
        <v>109</v>
      </c>
      <c r="Y21" s="140"/>
      <c r="Z21" s="140"/>
      <c r="AA21" s="140"/>
      <c r="AB21" s="140"/>
      <c r="AC21" s="140"/>
      <c r="AD21" s="140"/>
      <c r="AE21" s="140"/>
      <c r="AF21" s="140"/>
      <c r="AG21" s="140" t="s">
        <v>110</v>
      </c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">
      <c r="A22" s="188"/>
      <c r="B22" s="189"/>
      <c r="C22" s="190" t="s">
        <v>143</v>
      </c>
      <c r="D22" s="191"/>
      <c r="E22" s="192">
        <v>35.28</v>
      </c>
      <c r="F22" s="201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42"/>
      <c r="S22" s="142"/>
      <c r="T22" s="142"/>
      <c r="U22" s="142"/>
      <c r="V22" s="142"/>
      <c r="W22" s="142"/>
      <c r="X22" s="142"/>
      <c r="Y22" s="140"/>
      <c r="Z22" s="140"/>
      <c r="AA22" s="140"/>
      <c r="AB22" s="140"/>
      <c r="AC22" s="140"/>
      <c r="AD22" s="140"/>
      <c r="AE22" s="140"/>
      <c r="AF22" s="140"/>
      <c r="AG22" s="140" t="s">
        <v>131</v>
      </c>
      <c r="AH22" s="140">
        <v>0</v>
      </c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">
      <c r="A23" s="172">
        <v>11</v>
      </c>
      <c r="B23" s="173" t="s">
        <v>144</v>
      </c>
      <c r="C23" s="174" t="s">
        <v>145</v>
      </c>
      <c r="D23" s="175" t="s">
        <v>127</v>
      </c>
      <c r="E23" s="176">
        <v>35.28</v>
      </c>
      <c r="F23" s="145"/>
      <c r="G23" s="178">
        <f>ROUND(E23*F23,2)</f>
        <v>0</v>
      </c>
      <c r="H23" s="177"/>
      <c r="I23" s="178">
        <f>ROUND(E23*H23,2)</f>
        <v>0</v>
      </c>
      <c r="J23" s="177"/>
      <c r="K23" s="178">
        <f>ROUND(E23*J23,2)</f>
        <v>0</v>
      </c>
      <c r="L23" s="178">
        <v>21</v>
      </c>
      <c r="M23" s="178">
        <f>G23*(1+L23/100)</f>
        <v>0</v>
      </c>
      <c r="N23" s="178">
        <v>0</v>
      </c>
      <c r="O23" s="178">
        <f>ROUND(E23*N23,2)</f>
        <v>0</v>
      </c>
      <c r="P23" s="178">
        <v>0</v>
      </c>
      <c r="Q23" s="179">
        <f>ROUND(E23*P23,2)</f>
        <v>0</v>
      </c>
      <c r="R23" s="142"/>
      <c r="S23" s="142" t="s">
        <v>121</v>
      </c>
      <c r="T23" s="142" t="s">
        <v>121</v>
      </c>
      <c r="U23" s="142">
        <v>0</v>
      </c>
      <c r="V23" s="142">
        <f>ROUND(E23*U23,2)</f>
        <v>0</v>
      </c>
      <c r="W23" s="142"/>
      <c r="X23" s="142" t="s">
        <v>109</v>
      </c>
      <c r="Y23" s="140"/>
      <c r="Z23" s="140"/>
      <c r="AA23" s="140"/>
      <c r="AB23" s="140"/>
      <c r="AC23" s="140"/>
      <c r="AD23" s="140"/>
      <c r="AE23" s="140"/>
      <c r="AF23" s="140"/>
      <c r="AG23" s="140" t="s">
        <v>110</v>
      </c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80">
        <v>12</v>
      </c>
      <c r="B24" s="181" t="s">
        <v>146</v>
      </c>
      <c r="C24" s="182" t="s">
        <v>147</v>
      </c>
      <c r="D24" s="183" t="s">
        <v>148</v>
      </c>
      <c r="E24" s="184">
        <v>32.4</v>
      </c>
      <c r="F24" s="144"/>
      <c r="G24" s="186">
        <f>ROUND(E24*F24,2)</f>
        <v>0</v>
      </c>
      <c r="H24" s="185"/>
      <c r="I24" s="186">
        <f>ROUND(E24*H24,2)</f>
        <v>0</v>
      </c>
      <c r="J24" s="185"/>
      <c r="K24" s="186">
        <f>ROUND(E24*J24,2)</f>
        <v>0</v>
      </c>
      <c r="L24" s="186">
        <v>21</v>
      </c>
      <c r="M24" s="186">
        <f>G24*(1+L24/100)</f>
        <v>0</v>
      </c>
      <c r="N24" s="186">
        <v>0</v>
      </c>
      <c r="O24" s="186">
        <f>ROUND(E24*N24,2)</f>
        <v>0</v>
      </c>
      <c r="P24" s="186">
        <v>0</v>
      </c>
      <c r="Q24" s="187">
        <f>ROUND(E24*P24,2)</f>
        <v>0</v>
      </c>
      <c r="R24" s="142"/>
      <c r="S24" s="142" t="s">
        <v>116</v>
      </c>
      <c r="T24" s="142" t="s">
        <v>117</v>
      </c>
      <c r="U24" s="142">
        <v>0</v>
      </c>
      <c r="V24" s="142">
        <f>ROUND(E24*U24,2)</f>
        <v>0</v>
      </c>
      <c r="W24" s="142"/>
      <c r="X24" s="142" t="s">
        <v>109</v>
      </c>
      <c r="Y24" s="140"/>
      <c r="Z24" s="140"/>
      <c r="AA24" s="140"/>
      <c r="AB24" s="140"/>
      <c r="AC24" s="140"/>
      <c r="AD24" s="140"/>
      <c r="AE24" s="140"/>
      <c r="AF24" s="140"/>
      <c r="AG24" s="140" t="s">
        <v>110</v>
      </c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">
      <c r="A25" s="188"/>
      <c r="B25" s="189"/>
      <c r="C25" s="190" t="s">
        <v>149</v>
      </c>
      <c r="D25" s="191"/>
      <c r="E25" s="192">
        <v>32.4</v>
      </c>
      <c r="F25" s="201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42"/>
      <c r="S25" s="142"/>
      <c r="T25" s="142"/>
      <c r="U25" s="142"/>
      <c r="V25" s="142"/>
      <c r="W25" s="142"/>
      <c r="X25" s="142"/>
      <c r="Y25" s="140"/>
      <c r="Z25" s="140"/>
      <c r="AA25" s="140"/>
      <c r="AB25" s="140"/>
      <c r="AC25" s="140"/>
      <c r="AD25" s="140"/>
      <c r="AE25" s="140"/>
      <c r="AF25" s="140"/>
      <c r="AG25" s="140" t="s">
        <v>131</v>
      </c>
      <c r="AH25" s="140">
        <v>0</v>
      </c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">
      <c r="A26" s="180">
        <v>13</v>
      </c>
      <c r="B26" s="181" t="s">
        <v>150</v>
      </c>
      <c r="C26" s="182" t="s">
        <v>151</v>
      </c>
      <c r="D26" s="183" t="s">
        <v>152</v>
      </c>
      <c r="E26" s="184">
        <v>36</v>
      </c>
      <c r="F26" s="144"/>
      <c r="G26" s="186">
        <f>ROUND(E26*F26,2)</f>
        <v>0</v>
      </c>
      <c r="H26" s="185"/>
      <c r="I26" s="186">
        <f>ROUND(E26*H26,2)</f>
        <v>0</v>
      </c>
      <c r="J26" s="185"/>
      <c r="K26" s="186">
        <f>ROUND(E26*J26,2)</f>
        <v>0</v>
      </c>
      <c r="L26" s="186">
        <v>21</v>
      </c>
      <c r="M26" s="186">
        <f>G26*(1+L26/100)</f>
        <v>0</v>
      </c>
      <c r="N26" s="186">
        <v>1</v>
      </c>
      <c r="O26" s="186">
        <v>0</v>
      </c>
      <c r="P26" s="186">
        <v>0</v>
      </c>
      <c r="Q26" s="187">
        <f>ROUND(E26*P26,2)</f>
        <v>0</v>
      </c>
      <c r="R26" s="142" t="s">
        <v>153</v>
      </c>
      <c r="S26" s="142" t="s">
        <v>121</v>
      </c>
      <c r="T26" s="142" t="s">
        <v>121</v>
      </c>
      <c r="U26" s="142">
        <v>0</v>
      </c>
      <c r="V26" s="142">
        <f>ROUND(E26*U26,2)</f>
        <v>0</v>
      </c>
      <c r="W26" s="142"/>
      <c r="X26" s="142" t="s">
        <v>154</v>
      </c>
      <c r="Y26" s="140"/>
      <c r="Z26" s="140"/>
      <c r="AA26" s="140"/>
      <c r="AB26" s="140"/>
      <c r="AC26" s="140"/>
      <c r="AD26" s="140"/>
      <c r="AE26" s="140"/>
      <c r="AF26" s="140"/>
      <c r="AG26" s="140" t="s">
        <v>155</v>
      </c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1" x14ac:dyDescent="0.2">
      <c r="A27" s="188"/>
      <c r="B27" s="189"/>
      <c r="C27" s="190" t="s">
        <v>156</v>
      </c>
      <c r="D27" s="191"/>
      <c r="E27" s="192">
        <v>36</v>
      </c>
      <c r="F27" s="201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42"/>
      <c r="S27" s="142"/>
      <c r="T27" s="142"/>
      <c r="U27" s="142"/>
      <c r="V27" s="142"/>
      <c r="W27" s="142"/>
      <c r="X27" s="142"/>
      <c r="Y27" s="140"/>
      <c r="Z27" s="140"/>
      <c r="AA27" s="140"/>
      <c r="AB27" s="140"/>
      <c r="AC27" s="140"/>
      <c r="AD27" s="140"/>
      <c r="AE27" s="140"/>
      <c r="AF27" s="140"/>
      <c r="AG27" s="140" t="s">
        <v>131</v>
      </c>
      <c r="AH27" s="140">
        <v>0</v>
      </c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x14ac:dyDescent="0.2">
      <c r="A28" s="165" t="s">
        <v>103</v>
      </c>
      <c r="B28" s="166" t="s">
        <v>57</v>
      </c>
      <c r="C28" s="167" t="s">
        <v>58</v>
      </c>
      <c r="D28" s="168"/>
      <c r="E28" s="169"/>
      <c r="F28" s="202"/>
      <c r="G28" s="170">
        <f>SUMIF(AG29:AG29,"&lt;&gt;NOR",G29:G29)</f>
        <v>0</v>
      </c>
      <c r="H28" s="170"/>
      <c r="I28" s="170">
        <f>SUM(I29:I29)</f>
        <v>0</v>
      </c>
      <c r="J28" s="170"/>
      <c r="K28" s="170">
        <f>SUM(K29:K29)</f>
        <v>0</v>
      </c>
      <c r="L28" s="170"/>
      <c r="M28" s="170">
        <f>SUM(M29:M29)</f>
        <v>0</v>
      </c>
      <c r="N28" s="170"/>
      <c r="O28" s="170">
        <f>SUM(O29:O29)</f>
        <v>0</v>
      </c>
      <c r="P28" s="170"/>
      <c r="Q28" s="171">
        <f>SUM(Q29:Q29)</f>
        <v>0</v>
      </c>
      <c r="R28" s="143"/>
      <c r="S28" s="143"/>
      <c r="T28" s="143"/>
      <c r="U28" s="143"/>
      <c r="V28" s="143">
        <f>SUM(V29:V29)</f>
        <v>0</v>
      </c>
      <c r="W28" s="143"/>
      <c r="X28" s="143"/>
      <c r="AG28" t="s">
        <v>104</v>
      </c>
    </row>
    <row r="29" spans="1:60" outlineLevel="1" x14ac:dyDescent="0.2">
      <c r="A29" s="172">
        <v>14</v>
      </c>
      <c r="B29" s="173" t="s">
        <v>157</v>
      </c>
      <c r="C29" s="174" t="s">
        <v>158</v>
      </c>
      <c r="D29" s="175" t="s">
        <v>107</v>
      </c>
      <c r="E29" s="176">
        <v>3</v>
      </c>
      <c r="F29" s="145"/>
      <c r="G29" s="178">
        <f>ROUND(E29*F29,2)</f>
        <v>0</v>
      </c>
      <c r="H29" s="177"/>
      <c r="I29" s="178">
        <f>ROUND(E29*H29,2)</f>
        <v>0</v>
      </c>
      <c r="J29" s="177"/>
      <c r="K29" s="178">
        <f>ROUND(E29*J29,2)</f>
        <v>0</v>
      </c>
      <c r="L29" s="178">
        <v>21</v>
      </c>
      <c r="M29" s="178">
        <f>G29*(1+L29/100)</f>
        <v>0</v>
      </c>
      <c r="N29" s="178">
        <v>0.45584000000000002</v>
      </c>
      <c r="O29" s="178">
        <v>0</v>
      </c>
      <c r="P29" s="178">
        <v>0</v>
      </c>
      <c r="Q29" s="179">
        <f>ROUND(E29*P29,2)</f>
        <v>0</v>
      </c>
      <c r="R29" s="142"/>
      <c r="S29" s="142" t="s">
        <v>159</v>
      </c>
      <c r="T29" s="142" t="s">
        <v>160</v>
      </c>
      <c r="U29" s="142">
        <v>0</v>
      </c>
      <c r="V29" s="142">
        <f>ROUND(E29*U29,2)</f>
        <v>0</v>
      </c>
      <c r="W29" s="142"/>
      <c r="X29" s="142" t="s">
        <v>109</v>
      </c>
      <c r="Y29" s="140"/>
      <c r="Z29" s="140"/>
      <c r="AA29" s="140"/>
      <c r="AB29" s="140"/>
      <c r="AC29" s="140"/>
      <c r="AD29" s="140"/>
      <c r="AE29" s="140"/>
      <c r="AF29" s="140"/>
      <c r="AG29" s="140" t="s">
        <v>110</v>
      </c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x14ac:dyDescent="0.2">
      <c r="A30" s="165" t="s">
        <v>103</v>
      </c>
      <c r="B30" s="166" t="s">
        <v>59</v>
      </c>
      <c r="C30" s="167" t="s">
        <v>60</v>
      </c>
      <c r="D30" s="168"/>
      <c r="E30" s="169"/>
      <c r="F30" s="202"/>
      <c r="G30" s="170">
        <f>SUMIF(AG31:AG32,"&lt;&gt;NOR",G31:G32)</f>
        <v>0</v>
      </c>
      <c r="H30" s="170"/>
      <c r="I30" s="170">
        <f>SUM(I31:I32)</f>
        <v>0</v>
      </c>
      <c r="J30" s="170"/>
      <c r="K30" s="170">
        <f>SUM(K31:K32)</f>
        <v>0</v>
      </c>
      <c r="L30" s="170"/>
      <c r="M30" s="170">
        <f>SUM(M31:M32)</f>
        <v>0</v>
      </c>
      <c r="N30" s="170"/>
      <c r="O30" s="170">
        <f>SUM(O31:O32)</f>
        <v>0</v>
      </c>
      <c r="P30" s="170"/>
      <c r="Q30" s="171">
        <f>SUM(Q31:Q32)</f>
        <v>0</v>
      </c>
      <c r="R30" s="143"/>
      <c r="S30" s="143"/>
      <c r="T30" s="143"/>
      <c r="U30" s="143"/>
      <c r="V30" s="143">
        <f>SUM(V31:V32)</f>
        <v>0</v>
      </c>
      <c r="W30" s="143"/>
      <c r="X30" s="143"/>
      <c r="AG30" t="s">
        <v>104</v>
      </c>
    </row>
    <row r="31" spans="1:60" outlineLevel="1" x14ac:dyDescent="0.2">
      <c r="A31" s="180">
        <v>15</v>
      </c>
      <c r="B31" s="181" t="s">
        <v>161</v>
      </c>
      <c r="C31" s="182" t="s">
        <v>162</v>
      </c>
      <c r="D31" s="183" t="s">
        <v>127</v>
      </c>
      <c r="E31" s="184">
        <v>8.82</v>
      </c>
      <c r="F31" s="144"/>
      <c r="G31" s="186">
        <f>ROUND(E31*F31,2)</f>
        <v>0</v>
      </c>
      <c r="H31" s="185"/>
      <c r="I31" s="186">
        <f>ROUND(E31*H31,2)</f>
        <v>0</v>
      </c>
      <c r="J31" s="185"/>
      <c r="K31" s="186">
        <f>ROUND(E31*J31,2)</f>
        <v>0</v>
      </c>
      <c r="L31" s="186">
        <v>21</v>
      </c>
      <c r="M31" s="186">
        <f>G31*(1+L31/100)</f>
        <v>0</v>
      </c>
      <c r="N31" s="186">
        <v>0</v>
      </c>
      <c r="O31" s="186">
        <f>ROUND(E31*N31,2)</f>
        <v>0</v>
      </c>
      <c r="P31" s="186">
        <v>0</v>
      </c>
      <c r="Q31" s="187">
        <f>ROUND(E31*P31,2)</f>
        <v>0</v>
      </c>
      <c r="R31" s="142"/>
      <c r="S31" s="142" t="s">
        <v>121</v>
      </c>
      <c r="T31" s="142" t="s">
        <v>121</v>
      </c>
      <c r="U31" s="142">
        <v>0</v>
      </c>
      <c r="V31" s="142">
        <f>ROUND(E31*U31,2)</f>
        <v>0</v>
      </c>
      <c r="W31" s="142"/>
      <c r="X31" s="142" t="s">
        <v>109</v>
      </c>
      <c r="Y31" s="140"/>
      <c r="Z31" s="140"/>
      <c r="AA31" s="140"/>
      <c r="AB31" s="140"/>
      <c r="AC31" s="140"/>
      <c r="AD31" s="140"/>
      <c r="AE31" s="140"/>
      <c r="AF31" s="140"/>
      <c r="AG31" s="140" t="s">
        <v>110</v>
      </c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outlineLevel="1" x14ac:dyDescent="0.2">
      <c r="A32" s="188"/>
      <c r="B32" s="189"/>
      <c r="C32" s="190" t="s">
        <v>163</v>
      </c>
      <c r="D32" s="191"/>
      <c r="E32" s="192">
        <v>8.82</v>
      </c>
      <c r="F32" s="201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42"/>
      <c r="S32" s="142"/>
      <c r="T32" s="142"/>
      <c r="U32" s="142"/>
      <c r="V32" s="142"/>
      <c r="W32" s="142"/>
      <c r="X32" s="142"/>
      <c r="Y32" s="140"/>
      <c r="Z32" s="140"/>
      <c r="AA32" s="140"/>
      <c r="AB32" s="140"/>
      <c r="AC32" s="140"/>
      <c r="AD32" s="140"/>
      <c r="AE32" s="140"/>
      <c r="AF32" s="140"/>
      <c r="AG32" s="140" t="s">
        <v>131</v>
      </c>
      <c r="AH32" s="140">
        <v>0</v>
      </c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x14ac:dyDescent="0.2">
      <c r="A33" s="165" t="s">
        <v>103</v>
      </c>
      <c r="B33" s="166" t="s">
        <v>61</v>
      </c>
      <c r="C33" s="167" t="s">
        <v>62</v>
      </c>
      <c r="D33" s="168"/>
      <c r="E33" s="169"/>
      <c r="F33" s="202"/>
      <c r="G33" s="170">
        <f>SUMIF(AG34:AG37,"&lt;&gt;NOR",G34:G37)</f>
        <v>0</v>
      </c>
      <c r="H33" s="170"/>
      <c r="I33" s="170">
        <f>SUM(I34:I37)</f>
        <v>0</v>
      </c>
      <c r="J33" s="170"/>
      <c r="K33" s="170">
        <f>SUM(K34:K37)</f>
        <v>0</v>
      </c>
      <c r="L33" s="170"/>
      <c r="M33" s="170">
        <f>SUM(M34:M37)</f>
        <v>0</v>
      </c>
      <c r="N33" s="170"/>
      <c r="O33" s="170">
        <f>SUM(O34:O37)</f>
        <v>0</v>
      </c>
      <c r="P33" s="170"/>
      <c r="Q33" s="171">
        <f>SUM(Q34:Q37)</f>
        <v>0</v>
      </c>
      <c r="R33" s="143"/>
      <c r="S33" s="143"/>
      <c r="T33" s="143"/>
      <c r="U33" s="143"/>
      <c r="V33" s="143">
        <f>SUM(V34:V37)</f>
        <v>0</v>
      </c>
      <c r="W33" s="143"/>
      <c r="X33" s="143"/>
      <c r="AG33" t="s">
        <v>104</v>
      </c>
    </row>
    <row r="34" spans="1:60" ht="22.5" outlineLevel="1" x14ac:dyDescent="0.2">
      <c r="A34" s="180">
        <v>16</v>
      </c>
      <c r="B34" s="181" t="s">
        <v>164</v>
      </c>
      <c r="C34" s="182" t="s">
        <v>165</v>
      </c>
      <c r="D34" s="183" t="s">
        <v>148</v>
      </c>
      <c r="E34" s="184">
        <v>2.4</v>
      </c>
      <c r="F34" s="144"/>
      <c r="G34" s="186">
        <f>ROUND(E34*F34,2)</f>
        <v>0</v>
      </c>
      <c r="H34" s="185"/>
      <c r="I34" s="186">
        <f>ROUND(E34*H34,2)</f>
        <v>0</v>
      </c>
      <c r="J34" s="185"/>
      <c r="K34" s="186">
        <f>ROUND(E34*J34,2)</f>
        <v>0</v>
      </c>
      <c r="L34" s="186">
        <v>21</v>
      </c>
      <c r="M34" s="186">
        <f>G34*(1+L34/100)</f>
        <v>0</v>
      </c>
      <c r="N34" s="186">
        <v>1.01</v>
      </c>
      <c r="O34" s="186">
        <v>0</v>
      </c>
      <c r="P34" s="186">
        <v>0</v>
      </c>
      <c r="Q34" s="187">
        <f>ROUND(E34*P34,2)</f>
        <v>0</v>
      </c>
      <c r="R34" s="142"/>
      <c r="S34" s="142" t="s">
        <v>121</v>
      </c>
      <c r="T34" s="142" t="s">
        <v>121</v>
      </c>
      <c r="U34" s="142">
        <v>0</v>
      </c>
      <c r="V34" s="142">
        <f>ROUND(E34*U34,2)</f>
        <v>0</v>
      </c>
      <c r="W34" s="142"/>
      <c r="X34" s="142" t="s">
        <v>109</v>
      </c>
      <c r="Y34" s="140"/>
      <c r="Z34" s="140"/>
      <c r="AA34" s="140"/>
      <c r="AB34" s="140"/>
      <c r="AC34" s="140"/>
      <c r="AD34" s="140"/>
      <c r="AE34" s="140"/>
      <c r="AF34" s="140"/>
      <c r="AG34" s="140" t="s">
        <v>110</v>
      </c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outlineLevel="1" x14ac:dyDescent="0.2">
      <c r="A35" s="188"/>
      <c r="B35" s="189"/>
      <c r="C35" s="190" t="s">
        <v>166</v>
      </c>
      <c r="D35" s="191"/>
      <c r="E35" s="192">
        <v>2.4</v>
      </c>
      <c r="F35" s="201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42"/>
      <c r="S35" s="142"/>
      <c r="T35" s="142"/>
      <c r="U35" s="142"/>
      <c r="V35" s="142"/>
      <c r="W35" s="142"/>
      <c r="X35" s="142"/>
      <c r="Y35" s="140"/>
      <c r="Z35" s="140"/>
      <c r="AA35" s="140"/>
      <c r="AB35" s="140"/>
      <c r="AC35" s="140"/>
      <c r="AD35" s="140"/>
      <c r="AE35" s="140"/>
      <c r="AF35" s="140"/>
      <c r="AG35" s="140" t="s">
        <v>131</v>
      </c>
      <c r="AH35" s="140">
        <v>0</v>
      </c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ht="22.5" outlineLevel="1" x14ac:dyDescent="0.2">
      <c r="A36" s="180">
        <v>17</v>
      </c>
      <c r="B36" s="181" t="s">
        <v>167</v>
      </c>
      <c r="C36" s="182" t="s">
        <v>168</v>
      </c>
      <c r="D36" s="183" t="s">
        <v>148</v>
      </c>
      <c r="E36" s="184">
        <v>1.68</v>
      </c>
      <c r="F36" s="144"/>
      <c r="G36" s="186">
        <f>ROUND(E36*F36,2)</f>
        <v>0</v>
      </c>
      <c r="H36" s="185"/>
      <c r="I36" s="186">
        <f>ROUND(E36*H36,2)</f>
        <v>0</v>
      </c>
      <c r="J36" s="185"/>
      <c r="K36" s="186">
        <f>ROUND(E36*J36,2)</f>
        <v>0</v>
      </c>
      <c r="L36" s="186">
        <v>21</v>
      </c>
      <c r="M36" s="186">
        <f>G36*(1+L36/100)</f>
        <v>0</v>
      </c>
      <c r="N36" s="186">
        <v>1</v>
      </c>
      <c r="O36" s="186">
        <v>0</v>
      </c>
      <c r="P36" s="186">
        <v>0</v>
      </c>
      <c r="Q36" s="187">
        <f>ROUND(E36*P36,2)</f>
        <v>0</v>
      </c>
      <c r="R36" s="142"/>
      <c r="S36" s="142" t="s">
        <v>121</v>
      </c>
      <c r="T36" s="142" t="s">
        <v>121</v>
      </c>
      <c r="U36" s="142">
        <v>0</v>
      </c>
      <c r="V36" s="142">
        <f>ROUND(E36*U36,2)</f>
        <v>0</v>
      </c>
      <c r="W36" s="142"/>
      <c r="X36" s="142" t="s">
        <v>109</v>
      </c>
      <c r="Y36" s="140"/>
      <c r="Z36" s="140"/>
      <c r="AA36" s="140"/>
      <c r="AB36" s="140"/>
      <c r="AC36" s="140"/>
      <c r="AD36" s="140"/>
      <c r="AE36" s="140"/>
      <c r="AF36" s="140"/>
      <c r="AG36" s="140" t="s">
        <v>110</v>
      </c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outlineLevel="1" x14ac:dyDescent="0.2">
      <c r="A37" s="188"/>
      <c r="B37" s="189"/>
      <c r="C37" s="190" t="s">
        <v>169</v>
      </c>
      <c r="D37" s="191"/>
      <c r="E37" s="192">
        <v>1.68</v>
      </c>
      <c r="F37" s="201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42"/>
      <c r="S37" s="142"/>
      <c r="T37" s="142"/>
      <c r="U37" s="142"/>
      <c r="V37" s="142"/>
      <c r="W37" s="142"/>
      <c r="X37" s="142"/>
      <c r="Y37" s="140"/>
      <c r="Z37" s="140"/>
      <c r="AA37" s="140"/>
      <c r="AB37" s="140"/>
      <c r="AC37" s="140"/>
      <c r="AD37" s="140"/>
      <c r="AE37" s="140"/>
      <c r="AF37" s="140"/>
      <c r="AG37" s="140" t="s">
        <v>131</v>
      </c>
      <c r="AH37" s="140">
        <v>0</v>
      </c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x14ac:dyDescent="0.2">
      <c r="A38" s="165" t="s">
        <v>103</v>
      </c>
      <c r="B38" s="166" t="s">
        <v>63</v>
      </c>
      <c r="C38" s="167" t="s">
        <v>64</v>
      </c>
      <c r="D38" s="168"/>
      <c r="E38" s="169"/>
      <c r="F38" s="202"/>
      <c r="G38" s="170">
        <f>SUMIF(AG39:AG40,"&lt;&gt;NOR",G39:G40)</f>
        <v>0</v>
      </c>
      <c r="H38" s="170"/>
      <c r="I38" s="170">
        <f>SUM(I39:I40)</f>
        <v>0</v>
      </c>
      <c r="J38" s="170"/>
      <c r="K38" s="170">
        <f>SUM(K39:K40)</f>
        <v>0</v>
      </c>
      <c r="L38" s="170"/>
      <c r="M38" s="170">
        <f>SUM(M39:M40)</f>
        <v>0</v>
      </c>
      <c r="N38" s="170"/>
      <c r="O38" s="170">
        <f>SUM(O39:O40)</f>
        <v>0</v>
      </c>
      <c r="P38" s="170"/>
      <c r="Q38" s="171">
        <f>SUM(Q39:Q40)</f>
        <v>0</v>
      </c>
      <c r="R38" s="143"/>
      <c r="S38" s="143"/>
      <c r="T38" s="143"/>
      <c r="U38" s="143"/>
      <c r="V38" s="143">
        <f>SUM(V39:V40)</f>
        <v>0</v>
      </c>
      <c r="W38" s="143"/>
      <c r="X38" s="143"/>
      <c r="AG38" t="s">
        <v>104</v>
      </c>
    </row>
    <row r="39" spans="1:60" outlineLevel="1" x14ac:dyDescent="0.2">
      <c r="A39" s="172">
        <v>18</v>
      </c>
      <c r="B39" s="173" t="s">
        <v>170</v>
      </c>
      <c r="C39" s="174" t="s">
        <v>171</v>
      </c>
      <c r="D39" s="175" t="s">
        <v>124</v>
      </c>
      <c r="E39" s="176">
        <v>147</v>
      </c>
      <c r="F39" s="145"/>
      <c r="G39" s="178">
        <f>ROUND(E39*F39,2)</f>
        <v>0</v>
      </c>
      <c r="H39" s="177"/>
      <c r="I39" s="178">
        <f>ROUND(E39*H39,2)</f>
        <v>0</v>
      </c>
      <c r="J39" s="177"/>
      <c r="K39" s="178">
        <f>ROUND(E39*J39,2)</f>
        <v>0</v>
      </c>
      <c r="L39" s="178">
        <v>21</v>
      </c>
      <c r="M39" s="178">
        <f>G39*(1+L39/100)</f>
        <v>0</v>
      </c>
      <c r="N39" s="178">
        <v>0</v>
      </c>
      <c r="O39" s="178">
        <f>ROUND(E39*N39,2)</f>
        <v>0</v>
      </c>
      <c r="P39" s="178">
        <v>0</v>
      </c>
      <c r="Q39" s="179">
        <f>ROUND(E39*P39,2)</f>
        <v>0</v>
      </c>
      <c r="R39" s="142"/>
      <c r="S39" s="142" t="s">
        <v>121</v>
      </c>
      <c r="T39" s="142" t="s">
        <v>121</v>
      </c>
      <c r="U39" s="142">
        <v>0</v>
      </c>
      <c r="V39" s="142">
        <f>ROUND(E39*U39,2)</f>
        <v>0</v>
      </c>
      <c r="W39" s="142"/>
      <c r="X39" s="142" t="s">
        <v>109</v>
      </c>
      <c r="Y39" s="140"/>
      <c r="Z39" s="140"/>
      <c r="AA39" s="140"/>
      <c r="AB39" s="140"/>
      <c r="AC39" s="140"/>
      <c r="AD39" s="140"/>
      <c r="AE39" s="140"/>
      <c r="AF39" s="140"/>
      <c r="AG39" s="140" t="s">
        <v>110</v>
      </c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72">
        <v>19</v>
      </c>
      <c r="B40" s="173" t="s">
        <v>172</v>
      </c>
      <c r="C40" s="174" t="s">
        <v>173</v>
      </c>
      <c r="D40" s="175" t="s">
        <v>124</v>
      </c>
      <c r="E40" s="176">
        <v>150</v>
      </c>
      <c r="F40" s="145"/>
      <c r="G40" s="178">
        <f>ROUND(E40*F40,2)</f>
        <v>0</v>
      </c>
      <c r="H40" s="177"/>
      <c r="I40" s="178">
        <f>ROUND(E40*H40,2)</f>
        <v>0</v>
      </c>
      <c r="J40" s="177"/>
      <c r="K40" s="178">
        <f>ROUND(E40*J40,2)</f>
        <v>0</v>
      </c>
      <c r="L40" s="178">
        <v>21</v>
      </c>
      <c r="M40" s="178">
        <f>G40*(1+L40/100)</f>
        <v>0</v>
      </c>
      <c r="N40" s="178">
        <v>4.2999999999999999E-4</v>
      </c>
      <c r="O40" s="178">
        <v>0</v>
      </c>
      <c r="P40" s="178">
        <v>0</v>
      </c>
      <c r="Q40" s="179">
        <f>ROUND(E40*P40,2)</f>
        <v>0</v>
      </c>
      <c r="R40" s="142" t="s">
        <v>153</v>
      </c>
      <c r="S40" s="142" t="s">
        <v>121</v>
      </c>
      <c r="T40" s="142" t="s">
        <v>121</v>
      </c>
      <c r="U40" s="142">
        <v>0</v>
      </c>
      <c r="V40" s="142">
        <f>ROUND(E40*U40,2)</f>
        <v>0</v>
      </c>
      <c r="W40" s="142"/>
      <c r="X40" s="142" t="s">
        <v>154</v>
      </c>
      <c r="Y40" s="140"/>
      <c r="Z40" s="140"/>
      <c r="AA40" s="140"/>
      <c r="AB40" s="140"/>
      <c r="AC40" s="140"/>
      <c r="AD40" s="140"/>
      <c r="AE40" s="140"/>
      <c r="AF40" s="140"/>
      <c r="AG40" s="140" t="s">
        <v>155</v>
      </c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x14ac:dyDescent="0.2">
      <c r="A41" s="165" t="s">
        <v>103</v>
      </c>
      <c r="B41" s="166" t="s">
        <v>65</v>
      </c>
      <c r="C41" s="167" t="s">
        <v>66</v>
      </c>
      <c r="D41" s="168"/>
      <c r="E41" s="169"/>
      <c r="F41" s="202"/>
      <c r="G41" s="170">
        <f>SUMIF(AG42:AG60,"&lt;&gt;NOR",G42:G60)</f>
        <v>0</v>
      </c>
      <c r="H41" s="170"/>
      <c r="I41" s="170">
        <f>SUM(I42:I60)</f>
        <v>0</v>
      </c>
      <c r="J41" s="170"/>
      <c r="K41" s="170">
        <f>SUM(K42:K60)</f>
        <v>0</v>
      </c>
      <c r="L41" s="170"/>
      <c r="M41" s="170">
        <f>SUM(M42:M60)</f>
        <v>0</v>
      </c>
      <c r="N41" s="170"/>
      <c r="O41" s="170">
        <f>SUM(O42:O60)</f>
        <v>0</v>
      </c>
      <c r="P41" s="170"/>
      <c r="Q41" s="171">
        <f>SUM(Q42:Q60)</f>
        <v>0</v>
      </c>
      <c r="R41" s="143"/>
      <c r="S41" s="143"/>
      <c r="T41" s="143"/>
      <c r="U41" s="143"/>
      <c r="V41" s="143">
        <f>SUM(V42:V60)</f>
        <v>0</v>
      </c>
      <c r="W41" s="143"/>
      <c r="X41" s="143"/>
      <c r="AG41" t="s">
        <v>104</v>
      </c>
    </row>
    <row r="42" spans="1:60" outlineLevel="1" x14ac:dyDescent="0.2">
      <c r="A42" s="172">
        <v>20</v>
      </c>
      <c r="B42" s="173" t="s">
        <v>174</v>
      </c>
      <c r="C42" s="174" t="s">
        <v>175</v>
      </c>
      <c r="D42" s="175" t="s">
        <v>124</v>
      </c>
      <c r="E42" s="176">
        <v>150</v>
      </c>
      <c r="F42" s="145"/>
      <c r="G42" s="178">
        <f t="shared" ref="G42:G60" si="7">ROUND(E42*F42,2)</f>
        <v>0</v>
      </c>
      <c r="H42" s="177"/>
      <c r="I42" s="178">
        <f t="shared" ref="I42:I60" si="8">ROUND(E42*H42,2)</f>
        <v>0</v>
      </c>
      <c r="J42" s="177"/>
      <c r="K42" s="178">
        <f t="shared" ref="K42:K60" si="9">ROUND(E42*J42,2)</f>
        <v>0</v>
      </c>
      <c r="L42" s="178">
        <v>21</v>
      </c>
      <c r="M42" s="178">
        <f t="shared" ref="M42:M60" si="10">G42*(1+L42/100)</f>
        <v>0</v>
      </c>
      <c r="N42" s="178">
        <v>0</v>
      </c>
      <c r="O42" s="178">
        <f t="shared" ref="O42:O60" si="11">ROUND(E42*N42,2)</f>
        <v>0</v>
      </c>
      <c r="P42" s="178">
        <v>0</v>
      </c>
      <c r="Q42" s="179">
        <f t="shared" ref="Q42:Q60" si="12">ROUND(E42*P42,2)</f>
        <v>0</v>
      </c>
      <c r="R42" s="142"/>
      <c r="S42" s="142" t="s">
        <v>116</v>
      </c>
      <c r="T42" s="142" t="s">
        <v>117</v>
      </c>
      <c r="U42" s="142">
        <v>0</v>
      </c>
      <c r="V42" s="142">
        <f t="shared" ref="V42:V60" si="13">ROUND(E42*U42,2)</f>
        <v>0</v>
      </c>
      <c r="W42" s="142"/>
      <c r="X42" s="142" t="s">
        <v>109</v>
      </c>
      <c r="Y42" s="140"/>
      <c r="Z42" s="140"/>
      <c r="AA42" s="140"/>
      <c r="AB42" s="140"/>
      <c r="AC42" s="140"/>
      <c r="AD42" s="140"/>
      <c r="AE42" s="140"/>
      <c r="AF42" s="140"/>
      <c r="AG42" s="140" t="s">
        <v>110</v>
      </c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72">
        <v>21</v>
      </c>
      <c r="B43" s="173" t="s">
        <v>176</v>
      </c>
      <c r="C43" s="174" t="s">
        <v>236</v>
      </c>
      <c r="D43" s="175" t="s">
        <v>182</v>
      </c>
      <c r="E43" s="176">
        <v>1</v>
      </c>
      <c r="F43" s="145"/>
      <c r="G43" s="178">
        <f t="shared" si="7"/>
        <v>0</v>
      </c>
      <c r="H43" s="177"/>
      <c r="I43" s="178">
        <f t="shared" si="8"/>
        <v>0</v>
      </c>
      <c r="J43" s="177"/>
      <c r="K43" s="178">
        <f t="shared" si="9"/>
        <v>0</v>
      </c>
      <c r="L43" s="178">
        <v>21</v>
      </c>
      <c r="M43" s="178">
        <f t="shared" si="10"/>
        <v>0</v>
      </c>
      <c r="N43" s="178">
        <v>0</v>
      </c>
      <c r="O43" s="178">
        <f t="shared" si="11"/>
        <v>0</v>
      </c>
      <c r="P43" s="178">
        <v>0</v>
      </c>
      <c r="Q43" s="179">
        <f t="shared" si="12"/>
        <v>0</v>
      </c>
      <c r="R43" s="142"/>
      <c r="S43" s="142" t="s">
        <v>116</v>
      </c>
      <c r="T43" s="142" t="s">
        <v>117</v>
      </c>
      <c r="U43" s="142">
        <v>0</v>
      </c>
      <c r="V43" s="142">
        <f t="shared" si="13"/>
        <v>0</v>
      </c>
      <c r="W43" s="142"/>
      <c r="X43" s="142" t="s">
        <v>109</v>
      </c>
      <c r="Y43" s="140"/>
      <c r="Z43" s="140"/>
      <c r="AA43" s="140"/>
      <c r="AB43" s="140"/>
      <c r="AC43" s="140"/>
      <c r="AD43" s="140"/>
      <c r="AE43" s="140"/>
      <c r="AF43" s="140"/>
      <c r="AG43" s="140" t="s">
        <v>110</v>
      </c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72">
        <v>22</v>
      </c>
      <c r="B44" s="173" t="s">
        <v>177</v>
      </c>
      <c r="C44" s="174" t="s">
        <v>178</v>
      </c>
      <c r="D44" s="175" t="s">
        <v>179</v>
      </c>
      <c r="E44" s="176">
        <v>1</v>
      </c>
      <c r="F44" s="145"/>
      <c r="G44" s="178">
        <f t="shared" si="7"/>
        <v>0</v>
      </c>
      <c r="H44" s="177"/>
      <c r="I44" s="178">
        <f t="shared" si="8"/>
        <v>0</v>
      </c>
      <c r="J44" s="177"/>
      <c r="K44" s="178">
        <f t="shared" si="9"/>
        <v>0</v>
      </c>
      <c r="L44" s="178">
        <v>21</v>
      </c>
      <c r="M44" s="178">
        <f t="shared" si="10"/>
        <v>0</v>
      </c>
      <c r="N44" s="178">
        <v>0</v>
      </c>
      <c r="O44" s="178">
        <f t="shared" si="11"/>
        <v>0</v>
      </c>
      <c r="P44" s="178">
        <v>0</v>
      </c>
      <c r="Q44" s="179">
        <f t="shared" si="12"/>
        <v>0</v>
      </c>
      <c r="R44" s="142"/>
      <c r="S44" s="142" t="s">
        <v>116</v>
      </c>
      <c r="T44" s="142" t="s">
        <v>117</v>
      </c>
      <c r="U44" s="142">
        <v>0</v>
      </c>
      <c r="V44" s="142">
        <f t="shared" si="13"/>
        <v>0</v>
      </c>
      <c r="W44" s="142"/>
      <c r="X44" s="142" t="s">
        <v>109</v>
      </c>
      <c r="Y44" s="140"/>
      <c r="Z44" s="140"/>
      <c r="AA44" s="140"/>
      <c r="AB44" s="140"/>
      <c r="AC44" s="140"/>
      <c r="AD44" s="140"/>
      <c r="AE44" s="140"/>
      <c r="AF44" s="140"/>
      <c r="AG44" s="140" t="s">
        <v>110</v>
      </c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72">
        <v>23</v>
      </c>
      <c r="B45" s="173" t="s">
        <v>180</v>
      </c>
      <c r="C45" s="174" t="s">
        <v>181</v>
      </c>
      <c r="D45" s="175" t="s">
        <v>182</v>
      </c>
      <c r="E45" s="176">
        <v>1</v>
      </c>
      <c r="F45" s="145"/>
      <c r="G45" s="178">
        <f t="shared" si="7"/>
        <v>0</v>
      </c>
      <c r="H45" s="177"/>
      <c r="I45" s="178">
        <f t="shared" si="8"/>
        <v>0</v>
      </c>
      <c r="J45" s="177"/>
      <c r="K45" s="178">
        <f t="shared" si="9"/>
        <v>0</v>
      </c>
      <c r="L45" s="178">
        <v>21</v>
      </c>
      <c r="M45" s="178">
        <f t="shared" si="10"/>
        <v>0</v>
      </c>
      <c r="N45" s="178">
        <v>2.0000000000000002E-5</v>
      </c>
      <c r="O45" s="178">
        <f t="shared" si="11"/>
        <v>0</v>
      </c>
      <c r="P45" s="178">
        <v>0</v>
      </c>
      <c r="Q45" s="179">
        <f t="shared" si="12"/>
        <v>0</v>
      </c>
      <c r="R45" s="142"/>
      <c r="S45" s="142" t="s">
        <v>121</v>
      </c>
      <c r="T45" s="142" t="s">
        <v>121</v>
      </c>
      <c r="U45" s="142">
        <v>0</v>
      </c>
      <c r="V45" s="142">
        <f t="shared" si="13"/>
        <v>0</v>
      </c>
      <c r="W45" s="142"/>
      <c r="X45" s="142" t="s">
        <v>109</v>
      </c>
      <c r="Y45" s="140"/>
      <c r="Z45" s="140"/>
      <c r="AA45" s="140"/>
      <c r="AB45" s="140"/>
      <c r="AC45" s="140"/>
      <c r="AD45" s="140"/>
      <c r="AE45" s="140"/>
      <c r="AF45" s="140"/>
      <c r="AG45" s="140" t="s">
        <v>110</v>
      </c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72">
        <v>24</v>
      </c>
      <c r="B46" s="173" t="s">
        <v>183</v>
      </c>
      <c r="C46" s="174" t="s">
        <v>184</v>
      </c>
      <c r="D46" s="175" t="s">
        <v>182</v>
      </c>
      <c r="E46" s="176">
        <v>1</v>
      </c>
      <c r="F46" s="145"/>
      <c r="G46" s="178">
        <f t="shared" si="7"/>
        <v>0</v>
      </c>
      <c r="H46" s="177"/>
      <c r="I46" s="178">
        <f t="shared" si="8"/>
        <v>0</v>
      </c>
      <c r="J46" s="177"/>
      <c r="K46" s="178">
        <f t="shared" si="9"/>
        <v>0</v>
      </c>
      <c r="L46" s="178">
        <v>21</v>
      </c>
      <c r="M46" s="178">
        <f t="shared" si="10"/>
        <v>0</v>
      </c>
      <c r="N46" s="178">
        <v>0</v>
      </c>
      <c r="O46" s="178">
        <f t="shared" si="11"/>
        <v>0</v>
      </c>
      <c r="P46" s="178">
        <v>0</v>
      </c>
      <c r="Q46" s="179">
        <f t="shared" si="12"/>
        <v>0</v>
      </c>
      <c r="R46" s="142"/>
      <c r="S46" s="142" t="s">
        <v>121</v>
      </c>
      <c r="T46" s="142" t="s">
        <v>121</v>
      </c>
      <c r="U46" s="142">
        <v>0</v>
      </c>
      <c r="V46" s="142">
        <f t="shared" si="13"/>
        <v>0</v>
      </c>
      <c r="W46" s="142"/>
      <c r="X46" s="142" t="s">
        <v>109</v>
      </c>
      <c r="Y46" s="140"/>
      <c r="Z46" s="140"/>
      <c r="AA46" s="140"/>
      <c r="AB46" s="140"/>
      <c r="AC46" s="140"/>
      <c r="AD46" s="140"/>
      <c r="AE46" s="140"/>
      <c r="AF46" s="140"/>
      <c r="AG46" s="140" t="s">
        <v>110</v>
      </c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outlineLevel="1" x14ac:dyDescent="0.2">
      <c r="A47" s="172">
        <v>25</v>
      </c>
      <c r="B47" s="173" t="s">
        <v>185</v>
      </c>
      <c r="C47" s="174" t="s">
        <v>186</v>
      </c>
      <c r="D47" s="175" t="s">
        <v>124</v>
      </c>
      <c r="E47" s="176">
        <v>147</v>
      </c>
      <c r="F47" s="145"/>
      <c r="G47" s="178">
        <f t="shared" si="7"/>
        <v>0</v>
      </c>
      <c r="H47" s="177"/>
      <c r="I47" s="178">
        <f t="shared" si="8"/>
        <v>0</v>
      </c>
      <c r="J47" s="177"/>
      <c r="K47" s="178">
        <f t="shared" si="9"/>
        <v>0</v>
      </c>
      <c r="L47" s="178">
        <v>21</v>
      </c>
      <c r="M47" s="178">
        <f t="shared" si="10"/>
        <v>0</v>
      </c>
      <c r="N47" s="178">
        <v>0</v>
      </c>
      <c r="O47" s="178">
        <f t="shared" si="11"/>
        <v>0</v>
      </c>
      <c r="P47" s="178">
        <v>0</v>
      </c>
      <c r="Q47" s="179">
        <f t="shared" si="12"/>
        <v>0</v>
      </c>
      <c r="R47" s="142"/>
      <c r="S47" s="142" t="s">
        <v>121</v>
      </c>
      <c r="T47" s="142" t="s">
        <v>121</v>
      </c>
      <c r="U47" s="142">
        <v>0</v>
      </c>
      <c r="V47" s="142">
        <f t="shared" si="13"/>
        <v>0</v>
      </c>
      <c r="W47" s="142"/>
      <c r="X47" s="142" t="s">
        <v>109</v>
      </c>
      <c r="Y47" s="140"/>
      <c r="Z47" s="140"/>
      <c r="AA47" s="140"/>
      <c r="AB47" s="140"/>
      <c r="AC47" s="140"/>
      <c r="AD47" s="140"/>
      <c r="AE47" s="140"/>
      <c r="AF47" s="140"/>
      <c r="AG47" s="140" t="s">
        <v>110</v>
      </c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72">
        <v>26</v>
      </c>
      <c r="B48" s="173" t="s">
        <v>187</v>
      </c>
      <c r="C48" s="174" t="s">
        <v>188</v>
      </c>
      <c r="D48" s="175" t="s">
        <v>124</v>
      </c>
      <c r="E48" s="176">
        <v>147</v>
      </c>
      <c r="F48" s="145"/>
      <c r="G48" s="178">
        <f t="shared" si="7"/>
        <v>0</v>
      </c>
      <c r="H48" s="177"/>
      <c r="I48" s="178">
        <f t="shared" si="8"/>
        <v>0</v>
      </c>
      <c r="J48" s="177"/>
      <c r="K48" s="178">
        <f t="shared" si="9"/>
        <v>0</v>
      </c>
      <c r="L48" s="178">
        <v>21</v>
      </c>
      <c r="M48" s="178">
        <f t="shared" si="10"/>
        <v>0</v>
      </c>
      <c r="N48" s="178">
        <v>0</v>
      </c>
      <c r="O48" s="178">
        <f t="shared" si="11"/>
        <v>0</v>
      </c>
      <c r="P48" s="178">
        <v>0</v>
      </c>
      <c r="Q48" s="179">
        <f t="shared" si="12"/>
        <v>0</v>
      </c>
      <c r="R48" s="142"/>
      <c r="S48" s="142" t="s">
        <v>121</v>
      </c>
      <c r="T48" s="142" t="s">
        <v>121</v>
      </c>
      <c r="U48" s="142">
        <v>0</v>
      </c>
      <c r="V48" s="142">
        <f t="shared" si="13"/>
        <v>0</v>
      </c>
      <c r="W48" s="142"/>
      <c r="X48" s="142" t="s">
        <v>109</v>
      </c>
      <c r="Y48" s="140"/>
      <c r="Z48" s="140"/>
      <c r="AA48" s="140"/>
      <c r="AB48" s="140"/>
      <c r="AC48" s="140"/>
      <c r="AD48" s="140"/>
      <c r="AE48" s="140"/>
      <c r="AF48" s="140"/>
      <c r="AG48" s="140" t="s">
        <v>110</v>
      </c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2">
      <c r="A49" s="172">
        <v>27</v>
      </c>
      <c r="B49" s="173" t="s">
        <v>189</v>
      </c>
      <c r="C49" s="174" t="s">
        <v>190</v>
      </c>
      <c r="D49" s="175" t="s">
        <v>182</v>
      </c>
      <c r="E49" s="176">
        <v>1</v>
      </c>
      <c r="F49" s="145"/>
      <c r="G49" s="178">
        <f t="shared" si="7"/>
        <v>0</v>
      </c>
      <c r="H49" s="177"/>
      <c r="I49" s="178">
        <f t="shared" si="8"/>
        <v>0</v>
      </c>
      <c r="J49" s="177"/>
      <c r="K49" s="178">
        <f t="shared" si="9"/>
        <v>0</v>
      </c>
      <c r="L49" s="178">
        <v>21</v>
      </c>
      <c r="M49" s="178">
        <f t="shared" si="10"/>
        <v>0</v>
      </c>
      <c r="N49" s="178">
        <v>0</v>
      </c>
      <c r="O49" s="178">
        <f t="shared" si="11"/>
        <v>0</v>
      </c>
      <c r="P49" s="178">
        <v>0</v>
      </c>
      <c r="Q49" s="179">
        <f t="shared" si="12"/>
        <v>0</v>
      </c>
      <c r="R49" s="142"/>
      <c r="S49" s="142" t="s">
        <v>121</v>
      </c>
      <c r="T49" s="142" t="s">
        <v>121</v>
      </c>
      <c r="U49" s="142">
        <v>0</v>
      </c>
      <c r="V49" s="142">
        <f t="shared" si="13"/>
        <v>0</v>
      </c>
      <c r="W49" s="142"/>
      <c r="X49" s="142" t="s">
        <v>109</v>
      </c>
      <c r="Y49" s="140"/>
      <c r="Z49" s="140"/>
      <c r="AA49" s="140"/>
      <c r="AB49" s="140"/>
      <c r="AC49" s="140"/>
      <c r="AD49" s="140"/>
      <c r="AE49" s="140"/>
      <c r="AF49" s="140"/>
      <c r="AG49" s="140" t="s">
        <v>110</v>
      </c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72">
        <v>28</v>
      </c>
      <c r="B50" s="173" t="s">
        <v>191</v>
      </c>
      <c r="C50" s="174" t="s">
        <v>192</v>
      </c>
      <c r="D50" s="175" t="s">
        <v>182</v>
      </c>
      <c r="E50" s="176">
        <v>1</v>
      </c>
      <c r="F50" s="145"/>
      <c r="G50" s="178">
        <f t="shared" si="7"/>
        <v>0</v>
      </c>
      <c r="H50" s="177"/>
      <c r="I50" s="178">
        <f t="shared" si="8"/>
        <v>0</v>
      </c>
      <c r="J50" s="177"/>
      <c r="K50" s="178">
        <f t="shared" si="9"/>
        <v>0</v>
      </c>
      <c r="L50" s="178">
        <v>21</v>
      </c>
      <c r="M50" s="178">
        <f t="shared" si="10"/>
        <v>0</v>
      </c>
      <c r="N50" s="178">
        <v>6.0999999999999999E-2</v>
      </c>
      <c r="O50" s="178">
        <v>0</v>
      </c>
      <c r="P50" s="178">
        <v>0</v>
      </c>
      <c r="Q50" s="179">
        <f t="shared" si="12"/>
        <v>0</v>
      </c>
      <c r="R50" s="142"/>
      <c r="S50" s="142" t="s">
        <v>121</v>
      </c>
      <c r="T50" s="142" t="s">
        <v>121</v>
      </c>
      <c r="U50" s="142">
        <v>0</v>
      </c>
      <c r="V50" s="142">
        <f t="shared" si="13"/>
        <v>0</v>
      </c>
      <c r="W50" s="142"/>
      <c r="X50" s="142" t="s">
        <v>109</v>
      </c>
      <c r="Y50" s="140"/>
      <c r="Z50" s="140"/>
      <c r="AA50" s="140"/>
      <c r="AB50" s="140"/>
      <c r="AC50" s="140"/>
      <c r="AD50" s="140"/>
      <c r="AE50" s="140"/>
      <c r="AF50" s="140"/>
      <c r="AG50" s="140" t="s">
        <v>110</v>
      </c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outlineLevel="1" x14ac:dyDescent="0.2">
      <c r="A51" s="172">
        <v>29</v>
      </c>
      <c r="B51" s="173" t="s">
        <v>193</v>
      </c>
      <c r="C51" s="174" t="s">
        <v>194</v>
      </c>
      <c r="D51" s="175" t="s">
        <v>182</v>
      </c>
      <c r="E51" s="176">
        <v>2</v>
      </c>
      <c r="F51" s="145"/>
      <c r="G51" s="178">
        <f t="shared" si="7"/>
        <v>0</v>
      </c>
      <c r="H51" s="177"/>
      <c r="I51" s="178">
        <f t="shared" si="8"/>
        <v>0</v>
      </c>
      <c r="J51" s="177"/>
      <c r="K51" s="178">
        <f t="shared" si="9"/>
        <v>0</v>
      </c>
      <c r="L51" s="178">
        <v>21</v>
      </c>
      <c r="M51" s="178">
        <f t="shared" si="10"/>
        <v>0</v>
      </c>
      <c r="N51" s="178">
        <v>2.4000000000000001E-4</v>
      </c>
      <c r="O51" s="178">
        <f t="shared" si="11"/>
        <v>0</v>
      </c>
      <c r="P51" s="178">
        <v>0</v>
      </c>
      <c r="Q51" s="179">
        <f t="shared" si="12"/>
        <v>0</v>
      </c>
      <c r="R51" s="142"/>
      <c r="S51" s="142" t="s">
        <v>121</v>
      </c>
      <c r="T51" s="142" t="s">
        <v>121</v>
      </c>
      <c r="U51" s="142">
        <v>0</v>
      </c>
      <c r="V51" s="142">
        <f t="shared" si="13"/>
        <v>0</v>
      </c>
      <c r="W51" s="142"/>
      <c r="X51" s="142" t="s">
        <v>109</v>
      </c>
      <c r="Y51" s="140"/>
      <c r="Z51" s="140"/>
      <c r="AA51" s="140"/>
      <c r="AB51" s="140"/>
      <c r="AC51" s="140"/>
      <c r="AD51" s="140"/>
      <c r="AE51" s="140"/>
      <c r="AF51" s="140"/>
      <c r="AG51" s="140" t="s">
        <v>110</v>
      </c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">
      <c r="A52" s="172">
        <v>30</v>
      </c>
      <c r="B52" s="173" t="s">
        <v>195</v>
      </c>
      <c r="C52" s="174" t="s">
        <v>196</v>
      </c>
      <c r="D52" s="175" t="s">
        <v>197</v>
      </c>
      <c r="E52" s="176">
        <v>45</v>
      </c>
      <c r="F52" s="145"/>
      <c r="G52" s="178">
        <f t="shared" si="7"/>
        <v>0</v>
      </c>
      <c r="H52" s="177"/>
      <c r="I52" s="178">
        <f t="shared" si="8"/>
        <v>0</v>
      </c>
      <c r="J52" s="177"/>
      <c r="K52" s="178">
        <f t="shared" si="9"/>
        <v>0</v>
      </c>
      <c r="L52" s="178">
        <v>21</v>
      </c>
      <c r="M52" s="178">
        <f t="shared" si="10"/>
        <v>0</v>
      </c>
      <c r="N52" s="178">
        <v>1E-3</v>
      </c>
      <c r="O52" s="178">
        <v>0</v>
      </c>
      <c r="P52" s="178">
        <v>0</v>
      </c>
      <c r="Q52" s="179">
        <f t="shared" si="12"/>
        <v>0</v>
      </c>
      <c r="R52" s="142" t="s">
        <v>153</v>
      </c>
      <c r="S52" s="142" t="s">
        <v>108</v>
      </c>
      <c r="T52" s="142" t="s">
        <v>108</v>
      </c>
      <c r="U52" s="142">
        <v>0</v>
      </c>
      <c r="V52" s="142">
        <f t="shared" si="13"/>
        <v>0</v>
      </c>
      <c r="W52" s="142"/>
      <c r="X52" s="142" t="s">
        <v>154</v>
      </c>
      <c r="Y52" s="140"/>
      <c r="Z52" s="140"/>
      <c r="AA52" s="140"/>
      <c r="AB52" s="140"/>
      <c r="AC52" s="140"/>
      <c r="AD52" s="140"/>
      <c r="AE52" s="140"/>
      <c r="AF52" s="140"/>
      <c r="AG52" s="140" t="s">
        <v>155</v>
      </c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ht="22.5" outlineLevel="1" x14ac:dyDescent="0.2">
      <c r="A53" s="172">
        <v>31</v>
      </c>
      <c r="B53" s="173" t="s">
        <v>198</v>
      </c>
      <c r="C53" s="174" t="s">
        <v>199</v>
      </c>
      <c r="D53" s="175" t="s">
        <v>182</v>
      </c>
      <c r="E53" s="176">
        <v>1</v>
      </c>
      <c r="F53" s="145"/>
      <c r="G53" s="178">
        <f t="shared" si="7"/>
        <v>0</v>
      </c>
      <c r="H53" s="177"/>
      <c r="I53" s="178">
        <f t="shared" si="8"/>
        <v>0</v>
      </c>
      <c r="J53" s="177"/>
      <c r="K53" s="178">
        <f t="shared" si="9"/>
        <v>0</v>
      </c>
      <c r="L53" s="178">
        <v>21</v>
      </c>
      <c r="M53" s="178">
        <f t="shared" si="10"/>
        <v>0</v>
      </c>
      <c r="N53" s="178">
        <v>4.8199999999999996E-3</v>
      </c>
      <c r="O53" s="178">
        <f t="shared" si="11"/>
        <v>0</v>
      </c>
      <c r="P53" s="178">
        <v>0</v>
      </c>
      <c r="Q53" s="179">
        <f t="shared" si="12"/>
        <v>0</v>
      </c>
      <c r="R53" s="142" t="s">
        <v>153</v>
      </c>
      <c r="S53" s="142" t="s">
        <v>121</v>
      </c>
      <c r="T53" s="142" t="s">
        <v>121</v>
      </c>
      <c r="U53" s="142">
        <v>0</v>
      </c>
      <c r="V53" s="142">
        <f t="shared" si="13"/>
        <v>0</v>
      </c>
      <c r="W53" s="142"/>
      <c r="X53" s="142" t="s">
        <v>154</v>
      </c>
      <c r="Y53" s="140"/>
      <c r="Z53" s="140"/>
      <c r="AA53" s="140"/>
      <c r="AB53" s="140"/>
      <c r="AC53" s="140"/>
      <c r="AD53" s="140"/>
      <c r="AE53" s="140"/>
      <c r="AF53" s="140"/>
      <c r="AG53" s="140" t="s">
        <v>155</v>
      </c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72">
        <v>32</v>
      </c>
      <c r="B54" s="173" t="s">
        <v>200</v>
      </c>
      <c r="C54" s="174" t="s">
        <v>201</v>
      </c>
      <c r="D54" s="175" t="s">
        <v>124</v>
      </c>
      <c r="E54" s="176">
        <v>2</v>
      </c>
      <c r="F54" s="145"/>
      <c r="G54" s="178">
        <f t="shared" si="7"/>
        <v>0</v>
      </c>
      <c r="H54" s="177"/>
      <c r="I54" s="178">
        <f t="shared" si="8"/>
        <v>0</v>
      </c>
      <c r="J54" s="177"/>
      <c r="K54" s="178">
        <f t="shared" si="9"/>
        <v>0</v>
      </c>
      <c r="L54" s="178">
        <v>21</v>
      </c>
      <c r="M54" s="178">
        <f t="shared" si="10"/>
        <v>0</v>
      </c>
      <c r="N54" s="178">
        <v>2E-3</v>
      </c>
      <c r="O54" s="178">
        <f t="shared" si="11"/>
        <v>0</v>
      </c>
      <c r="P54" s="178">
        <v>0</v>
      </c>
      <c r="Q54" s="179">
        <f t="shared" si="12"/>
        <v>0</v>
      </c>
      <c r="R54" s="142" t="s">
        <v>153</v>
      </c>
      <c r="S54" s="142" t="s">
        <v>202</v>
      </c>
      <c r="T54" s="142" t="s">
        <v>202</v>
      </c>
      <c r="U54" s="142">
        <v>0</v>
      </c>
      <c r="V54" s="142">
        <f t="shared" si="13"/>
        <v>0</v>
      </c>
      <c r="W54" s="142"/>
      <c r="X54" s="142" t="s">
        <v>154</v>
      </c>
      <c r="Y54" s="140"/>
      <c r="Z54" s="140"/>
      <c r="AA54" s="140"/>
      <c r="AB54" s="140"/>
      <c r="AC54" s="140"/>
      <c r="AD54" s="140"/>
      <c r="AE54" s="140"/>
      <c r="AF54" s="140"/>
      <c r="AG54" s="140" t="s">
        <v>155</v>
      </c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172">
        <v>33</v>
      </c>
      <c r="B55" s="173" t="s">
        <v>203</v>
      </c>
      <c r="C55" s="174" t="s">
        <v>204</v>
      </c>
      <c r="D55" s="175" t="s">
        <v>182</v>
      </c>
      <c r="E55" s="176">
        <v>1</v>
      </c>
      <c r="F55" s="145"/>
      <c r="G55" s="178">
        <f t="shared" si="7"/>
        <v>0</v>
      </c>
      <c r="H55" s="177"/>
      <c r="I55" s="178">
        <f t="shared" si="8"/>
        <v>0</v>
      </c>
      <c r="J55" s="177"/>
      <c r="K55" s="178">
        <f t="shared" si="9"/>
        <v>0</v>
      </c>
      <c r="L55" s="178">
        <v>21</v>
      </c>
      <c r="M55" s="178">
        <f t="shared" si="10"/>
        <v>0</v>
      </c>
      <c r="N55" s="178">
        <v>1.6E-2</v>
      </c>
      <c r="O55" s="178">
        <v>0</v>
      </c>
      <c r="P55" s="178">
        <v>0</v>
      </c>
      <c r="Q55" s="179">
        <f t="shared" si="12"/>
        <v>0</v>
      </c>
      <c r="R55" s="142" t="s">
        <v>153</v>
      </c>
      <c r="S55" s="142" t="s">
        <v>205</v>
      </c>
      <c r="T55" s="142" t="s">
        <v>205</v>
      </c>
      <c r="U55" s="142">
        <v>0</v>
      </c>
      <c r="V55" s="142">
        <f t="shared" si="13"/>
        <v>0</v>
      </c>
      <c r="W55" s="142"/>
      <c r="X55" s="142" t="s">
        <v>154</v>
      </c>
      <c r="Y55" s="140"/>
      <c r="Z55" s="140"/>
      <c r="AA55" s="140"/>
      <c r="AB55" s="140"/>
      <c r="AC55" s="140"/>
      <c r="AD55" s="140"/>
      <c r="AE55" s="140"/>
      <c r="AF55" s="140"/>
      <c r="AG55" s="140" t="s">
        <v>155</v>
      </c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ht="22.5" outlineLevel="1" x14ac:dyDescent="0.2">
      <c r="A56" s="172">
        <v>34</v>
      </c>
      <c r="B56" s="173" t="s">
        <v>206</v>
      </c>
      <c r="C56" s="174" t="s">
        <v>237</v>
      </c>
      <c r="D56" s="175" t="s">
        <v>182</v>
      </c>
      <c r="E56" s="176">
        <v>1</v>
      </c>
      <c r="F56" s="145"/>
      <c r="G56" s="178">
        <f t="shared" si="7"/>
        <v>0</v>
      </c>
      <c r="H56" s="177"/>
      <c r="I56" s="178">
        <f t="shared" si="8"/>
        <v>0</v>
      </c>
      <c r="J56" s="177"/>
      <c r="K56" s="178">
        <f t="shared" si="9"/>
        <v>0</v>
      </c>
      <c r="L56" s="178">
        <v>21</v>
      </c>
      <c r="M56" s="178">
        <f t="shared" si="10"/>
        <v>0</v>
      </c>
      <c r="N56" s="178">
        <v>0</v>
      </c>
      <c r="O56" s="178">
        <f t="shared" si="11"/>
        <v>0</v>
      </c>
      <c r="P56" s="178">
        <v>0</v>
      </c>
      <c r="Q56" s="179">
        <f t="shared" si="12"/>
        <v>0</v>
      </c>
      <c r="R56" s="142"/>
      <c r="S56" s="142" t="s">
        <v>116</v>
      </c>
      <c r="T56" s="142" t="s">
        <v>117</v>
      </c>
      <c r="U56" s="142">
        <v>0</v>
      </c>
      <c r="V56" s="142">
        <f t="shared" si="13"/>
        <v>0</v>
      </c>
      <c r="W56" s="142"/>
      <c r="X56" s="142" t="s">
        <v>154</v>
      </c>
      <c r="Y56" s="140"/>
      <c r="Z56" s="140"/>
      <c r="AA56" s="140"/>
      <c r="AB56" s="140"/>
      <c r="AC56" s="140"/>
      <c r="AD56" s="140"/>
      <c r="AE56" s="140"/>
      <c r="AF56" s="140"/>
      <c r="AG56" s="140" t="s">
        <v>207</v>
      </c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outlineLevel="1" x14ac:dyDescent="0.2">
      <c r="A57" s="172">
        <v>35</v>
      </c>
      <c r="B57" s="173" t="s">
        <v>208</v>
      </c>
      <c r="C57" s="174" t="s">
        <v>209</v>
      </c>
      <c r="D57" s="175" t="s">
        <v>179</v>
      </c>
      <c r="E57" s="176">
        <v>1</v>
      </c>
      <c r="F57" s="145"/>
      <c r="G57" s="178">
        <f t="shared" si="7"/>
        <v>0</v>
      </c>
      <c r="H57" s="177"/>
      <c r="I57" s="178">
        <f t="shared" si="8"/>
        <v>0</v>
      </c>
      <c r="J57" s="177"/>
      <c r="K57" s="178">
        <f t="shared" si="9"/>
        <v>0</v>
      </c>
      <c r="L57" s="178">
        <v>21</v>
      </c>
      <c r="M57" s="178">
        <f t="shared" si="10"/>
        <v>0</v>
      </c>
      <c r="N57" s="178">
        <v>0</v>
      </c>
      <c r="O57" s="178">
        <f t="shared" si="11"/>
        <v>0</v>
      </c>
      <c r="P57" s="178">
        <v>0</v>
      </c>
      <c r="Q57" s="179">
        <f t="shared" si="12"/>
        <v>0</v>
      </c>
      <c r="R57" s="142"/>
      <c r="S57" s="142" t="s">
        <v>116</v>
      </c>
      <c r="T57" s="142" t="s">
        <v>117</v>
      </c>
      <c r="U57" s="142">
        <v>0</v>
      </c>
      <c r="V57" s="142">
        <f t="shared" si="13"/>
        <v>0</v>
      </c>
      <c r="W57" s="142"/>
      <c r="X57" s="142" t="s">
        <v>154</v>
      </c>
      <c r="Y57" s="140"/>
      <c r="Z57" s="140"/>
      <c r="AA57" s="140"/>
      <c r="AB57" s="140"/>
      <c r="AC57" s="140"/>
      <c r="AD57" s="140"/>
      <c r="AE57" s="140"/>
      <c r="AF57" s="140"/>
      <c r="AG57" s="140" t="s">
        <v>207</v>
      </c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72">
        <v>36</v>
      </c>
      <c r="B58" s="173" t="s">
        <v>210</v>
      </c>
      <c r="C58" s="174" t="s">
        <v>211</v>
      </c>
      <c r="D58" s="175" t="s">
        <v>179</v>
      </c>
      <c r="E58" s="176">
        <v>1</v>
      </c>
      <c r="F58" s="145"/>
      <c r="G58" s="178">
        <f t="shared" si="7"/>
        <v>0</v>
      </c>
      <c r="H58" s="177"/>
      <c r="I58" s="178">
        <f t="shared" si="8"/>
        <v>0</v>
      </c>
      <c r="J58" s="177"/>
      <c r="K58" s="178">
        <f t="shared" si="9"/>
        <v>0</v>
      </c>
      <c r="L58" s="178">
        <v>21</v>
      </c>
      <c r="M58" s="178">
        <f t="shared" si="10"/>
        <v>0</v>
      </c>
      <c r="N58" s="178">
        <v>0</v>
      </c>
      <c r="O58" s="178">
        <f t="shared" si="11"/>
        <v>0</v>
      </c>
      <c r="P58" s="178">
        <v>0</v>
      </c>
      <c r="Q58" s="179">
        <f t="shared" si="12"/>
        <v>0</v>
      </c>
      <c r="R58" s="142"/>
      <c r="S58" s="142" t="s">
        <v>116</v>
      </c>
      <c r="T58" s="142" t="s">
        <v>117</v>
      </c>
      <c r="U58" s="142">
        <v>0</v>
      </c>
      <c r="V58" s="142">
        <f t="shared" si="13"/>
        <v>0</v>
      </c>
      <c r="W58" s="142"/>
      <c r="X58" s="142" t="s">
        <v>154</v>
      </c>
      <c r="Y58" s="140"/>
      <c r="Z58" s="140"/>
      <c r="AA58" s="140"/>
      <c r="AB58" s="140"/>
      <c r="AC58" s="140"/>
      <c r="AD58" s="140"/>
      <c r="AE58" s="140"/>
      <c r="AF58" s="140"/>
      <c r="AG58" s="140" t="s">
        <v>207</v>
      </c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72">
        <v>37</v>
      </c>
      <c r="B59" s="173" t="s">
        <v>212</v>
      </c>
      <c r="C59" s="174" t="s">
        <v>213</v>
      </c>
      <c r="D59" s="175" t="s">
        <v>179</v>
      </c>
      <c r="E59" s="176">
        <v>1</v>
      </c>
      <c r="F59" s="145"/>
      <c r="G59" s="178">
        <f t="shared" si="7"/>
        <v>0</v>
      </c>
      <c r="H59" s="177"/>
      <c r="I59" s="178">
        <f t="shared" si="8"/>
        <v>0</v>
      </c>
      <c r="J59" s="177"/>
      <c r="K59" s="178">
        <f t="shared" si="9"/>
        <v>0</v>
      </c>
      <c r="L59" s="178">
        <v>21</v>
      </c>
      <c r="M59" s="178">
        <f t="shared" si="10"/>
        <v>0</v>
      </c>
      <c r="N59" s="178">
        <v>0</v>
      </c>
      <c r="O59" s="178">
        <f t="shared" si="11"/>
        <v>0</v>
      </c>
      <c r="P59" s="178">
        <v>0</v>
      </c>
      <c r="Q59" s="179">
        <f t="shared" si="12"/>
        <v>0</v>
      </c>
      <c r="R59" s="142"/>
      <c r="S59" s="142" t="s">
        <v>116</v>
      </c>
      <c r="T59" s="142" t="s">
        <v>117</v>
      </c>
      <c r="U59" s="142">
        <v>0</v>
      </c>
      <c r="V59" s="142">
        <f t="shared" si="13"/>
        <v>0</v>
      </c>
      <c r="W59" s="142"/>
      <c r="X59" s="142" t="s">
        <v>154</v>
      </c>
      <c r="Y59" s="140"/>
      <c r="Z59" s="140"/>
      <c r="AA59" s="140"/>
      <c r="AB59" s="140"/>
      <c r="AC59" s="140"/>
      <c r="AD59" s="140"/>
      <c r="AE59" s="140"/>
      <c r="AF59" s="140"/>
      <c r="AG59" s="140" t="s">
        <v>207</v>
      </c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72">
        <v>38</v>
      </c>
      <c r="B60" s="173" t="s">
        <v>214</v>
      </c>
      <c r="C60" s="174" t="s">
        <v>215</v>
      </c>
      <c r="D60" s="175" t="s">
        <v>179</v>
      </c>
      <c r="E60" s="176">
        <v>2</v>
      </c>
      <c r="F60" s="145"/>
      <c r="G60" s="178">
        <f t="shared" si="7"/>
        <v>0</v>
      </c>
      <c r="H60" s="177"/>
      <c r="I60" s="178">
        <f t="shared" si="8"/>
        <v>0</v>
      </c>
      <c r="J60" s="177"/>
      <c r="K60" s="178">
        <f t="shared" si="9"/>
        <v>0</v>
      </c>
      <c r="L60" s="178">
        <v>21</v>
      </c>
      <c r="M60" s="178">
        <f t="shared" si="10"/>
        <v>0</v>
      </c>
      <c r="N60" s="178">
        <v>0</v>
      </c>
      <c r="O60" s="178">
        <f t="shared" si="11"/>
        <v>0</v>
      </c>
      <c r="P60" s="178">
        <v>0</v>
      </c>
      <c r="Q60" s="179">
        <f t="shared" si="12"/>
        <v>0</v>
      </c>
      <c r="R60" s="142"/>
      <c r="S60" s="142" t="s">
        <v>116</v>
      </c>
      <c r="T60" s="142" t="s">
        <v>117</v>
      </c>
      <c r="U60" s="142">
        <v>0</v>
      </c>
      <c r="V60" s="142">
        <f t="shared" si="13"/>
        <v>0</v>
      </c>
      <c r="W60" s="142"/>
      <c r="X60" s="142" t="s">
        <v>154</v>
      </c>
      <c r="Y60" s="140"/>
      <c r="Z60" s="140"/>
      <c r="AA60" s="140"/>
      <c r="AB60" s="140"/>
      <c r="AC60" s="140"/>
      <c r="AD60" s="140"/>
      <c r="AE60" s="140"/>
      <c r="AF60" s="140"/>
      <c r="AG60" s="140" t="s">
        <v>207</v>
      </c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x14ac:dyDescent="0.2">
      <c r="A61" s="165" t="s">
        <v>103</v>
      </c>
      <c r="B61" s="166" t="s">
        <v>67</v>
      </c>
      <c r="C61" s="167" t="s">
        <v>68</v>
      </c>
      <c r="D61" s="168"/>
      <c r="E61" s="169"/>
      <c r="F61" s="202"/>
      <c r="G61" s="170">
        <f>SUMIF(AG62:AG62,"&lt;&gt;NOR",G62:G62)</f>
        <v>0</v>
      </c>
      <c r="H61" s="170"/>
      <c r="I61" s="170">
        <f>SUM(I62:I62)</f>
        <v>0</v>
      </c>
      <c r="J61" s="170"/>
      <c r="K61" s="170">
        <f>SUM(K62:K62)</f>
        <v>0</v>
      </c>
      <c r="L61" s="170"/>
      <c r="M61" s="170">
        <f>SUM(M62:M62)</f>
        <v>0</v>
      </c>
      <c r="N61" s="170"/>
      <c r="O61" s="170">
        <f>SUM(O62:O62)</f>
        <v>0</v>
      </c>
      <c r="P61" s="170"/>
      <c r="Q61" s="171">
        <f>SUM(Q62:Q62)</f>
        <v>0</v>
      </c>
      <c r="R61" s="143"/>
      <c r="S61" s="143"/>
      <c r="T61" s="143"/>
      <c r="U61" s="143"/>
      <c r="V61" s="143">
        <f>SUM(V62:V62)</f>
        <v>0</v>
      </c>
      <c r="W61" s="143"/>
      <c r="X61" s="143"/>
      <c r="AG61" t="s">
        <v>104</v>
      </c>
    </row>
    <row r="62" spans="1:60" outlineLevel="1" x14ac:dyDescent="0.2">
      <c r="A62" s="172">
        <v>39</v>
      </c>
      <c r="B62" s="173" t="s">
        <v>216</v>
      </c>
      <c r="C62" s="174" t="s">
        <v>217</v>
      </c>
      <c r="D62" s="175" t="s">
        <v>124</v>
      </c>
      <c r="E62" s="176">
        <v>9</v>
      </c>
      <c r="F62" s="145"/>
      <c r="G62" s="178">
        <f>ROUND(E62*F62,2)</f>
        <v>0</v>
      </c>
      <c r="H62" s="177"/>
      <c r="I62" s="178">
        <f>ROUND(E62*H62,2)</f>
        <v>0</v>
      </c>
      <c r="J62" s="177"/>
      <c r="K62" s="178">
        <f>ROUND(E62*J62,2)</f>
        <v>0</v>
      </c>
      <c r="L62" s="178">
        <v>21</v>
      </c>
      <c r="M62" s="178">
        <f>G62*(1+L62/100)</f>
        <v>0</v>
      </c>
      <c r="N62" s="178">
        <v>0</v>
      </c>
      <c r="O62" s="178">
        <f>ROUND(E62*N62,2)</f>
        <v>0</v>
      </c>
      <c r="P62" s="178">
        <v>0</v>
      </c>
      <c r="Q62" s="179">
        <f>ROUND(E62*P62,2)</f>
        <v>0</v>
      </c>
      <c r="R62" s="142"/>
      <c r="S62" s="142" t="s">
        <v>121</v>
      </c>
      <c r="T62" s="142" t="s">
        <v>121</v>
      </c>
      <c r="U62" s="142">
        <v>0</v>
      </c>
      <c r="V62" s="142">
        <f>ROUND(E62*U62,2)</f>
        <v>0</v>
      </c>
      <c r="W62" s="142"/>
      <c r="X62" s="142" t="s">
        <v>109</v>
      </c>
      <c r="Y62" s="140"/>
      <c r="Z62" s="140"/>
      <c r="AA62" s="140"/>
      <c r="AB62" s="140"/>
      <c r="AC62" s="140"/>
      <c r="AD62" s="140"/>
      <c r="AE62" s="140"/>
      <c r="AF62" s="140"/>
      <c r="AG62" s="140" t="s">
        <v>110</v>
      </c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x14ac:dyDescent="0.2">
      <c r="A63" s="165" t="s">
        <v>103</v>
      </c>
      <c r="B63" s="166" t="s">
        <v>69</v>
      </c>
      <c r="C63" s="167" t="s">
        <v>70</v>
      </c>
      <c r="D63" s="168"/>
      <c r="E63" s="169"/>
      <c r="F63" s="202"/>
      <c r="G63" s="170">
        <f>SUMIF(AG64:AG64,"&lt;&gt;NOR",G64:G64)</f>
        <v>0</v>
      </c>
      <c r="H63" s="170"/>
      <c r="I63" s="170">
        <f>SUM(I64:I64)</f>
        <v>0</v>
      </c>
      <c r="J63" s="170"/>
      <c r="K63" s="170">
        <f>SUM(K64:K64)</f>
        <v>0</v>
      </c>
      <c r="L63" s="170"/>
      <c r="M63" s="170">
        <f>SUM(M64:M64)</f>
        <v>0</v>
      </c>
      <c r="N63" s="170"/>
      <c r="O63" s="170">
        <f>SUM(O64:O64)</f>
        <v>0</v>
      </c>
      <c r="P63" s="170"/>
      <c r="Q63" s="171">
        <f>SUM(Q64:Q64)</f>
        <v>0</v>
      </c>
      <c r="R63" s="143"/>
      <c r="S63" s="143"/>
      <c r="T63" s="143"/>
      <c r="U63" s="143"/>
      <c r="V63" s="143">
        <f>SUM(V64:V64)</f>
        <v>0</v>
      </c>
      <c r="W63" s="143"/>
      <c r="X63" s="143"/>
      <c r="AG63" t="s">
        <v>104</v>
      </c>
    </row>
    <row r="64" spans="1:60" outlineLevel="1" x14ac:dyDescent="0.2">
      <c r="A64" s="172">
        <v>40</v>
      </c>
      <c r="B64" s="173" t="s">
        <v>218</v>
      </c>
      <c r="C64" s="174" t="s">
        <v>219</v>
      </c>
      <c r="D64" s="175" t="s">
        <v>148</v>
      </c>
      <c r="E64" s="176">
        <v>42.033340000000003</v>
      </c>
      <c r="F64" s="145"/>
      <c r="G64" s="178">
        <f>ROUND(E64*F64,2)</f>
        <v>0</v>
      </c>
      <c r="H64" s="177"/>
      <c r="I64" s="178">
        <f>ROUND(E64*H64,2)</f>
        <v>0</v>
      </c>
      <c r="J64" s="177"/>
      <c r="K64" s="178">
        <f>ROUND(E64*J64,2)</f>
        <v>0</v>
      </c>
      <c r="L64" s="178">
        <v>21</v>
      </c>
      <c r="M64" s="178">
        <f>G64*(1+L64/100)</f>
        <v>0</v>
      </c>
      <c r="N64" s="178">
        <v>0</v>
      </c>
      <c r="O64" s="178">
        <f>ROUND(E64*N64,2)</f>
        <v>0</v>
      </c>
      <c r="P64" s="178">
        <v>0</v>
      </c>
      <c r="Q64" s="179">
        <f>ROUND(E64*P64,2)</f>
        <v>0</v>
      </c>
      <c r="R64" s="142"/>
      <c r="S64" s="142" t="s">
        <v>121</v>
      </c>
      <c r="T64" s="142" t="s">
        <v>121</v>
      </c>
      <c r="U64" s="142">
        <v>0</v>
      </c>
      <c r="V64" s="142">
        <f>ROUND(E64*U64,2)</f>
        <v>0</v>
      </c>
      <c r="W64" s="142"/>
      <c r="X64" s="142" t="s">
        <v>109</v>
      </c>
      <c r="Y64" s="140"/>
      <c r="Z64" s="140"/>
      <c r="AA64" s="140"/>
      <c r="AB64" s="140"/>
      <c r="AC64" s="140"/>
      <c r="AD64" s="140"/>
      <c r="AE64" s="140"/>
      <c r="AF64" s="140"/>
      <c r="AG64" s="140" t="s">
        <v>110</v>
      </c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x14ac:dyDescent="0.2">
      <c r="A65" s="165" t="s">
        <v>103</v>
      </c>
      <c r="B65" s="166" t="s">
        <v>71</v>
      </c>
      <c r="C65" s="167" t="s">
        <v>72</v>
      </c>
      <c r="D65" s="168"/>
      <c r="E65" s="169"/>
      <c r="F65" s="202"/>
      <c r="G65" s="170">
        <f>SUMIF(AG66:AG67,"&lt;&gt;NOR",G66:G67)</f>
        <v>0</v>
      </c>
      <c r="H65" s="170"/>
      <c r="I65" s="170">
        <f>SUM(I66:I67)</f>
        <v>0</v>
      </c>
      <c r="J65" s="170"/>
      <c r="K65" s="170">
        <f>SUM(K66:K67)</f>
        <v>0</v>
      </c>
      <c r="L65" s="170"/>
      <c r="M65" s="170">
        <f>SUM(M66:M67)</f>
        <v>0</v>
      </c>
      <c r="N65" s="170"/>
      <c r="O65" s="170">
        <f>SUM(O66:O67)</f>
        <v>0</v>
      </c>
      <c r="P65" s="170"/>
      <c r="Q65" s="171">
        <f>SUM(Q66:Q67)</f>
        <v>0</v>
      </c>
      <c r="R65" s="143"/>
      <c r="S65" s="143"/>
      <c r="T65" s="143"/>
      <c r="U65" s="143"/>
      <c r="V65" s="143">
        <f>SUM(V66:V67)</f>
        <v>0</v>
      </c>
      <c r="W65" s="143"/>
      <c r="X65" s="143"/>
      <c r="AG65" t="s">
        <v>104</v>
      </c>
    </row>
    <row r="66" spans="1:60" outlineLevel="1" x14ac:dyDescent="0.2">
      <c r="A66" s="172">
        <v>41</v>
      </c>
      <c r="B66" s="173" t="s">
        <v>220</v>
      </c>
      <c r="C66" s="174" t="s">
        <v>221</v>
      </c>
      <c r="D66" s="175" t="s">
        <v>124</v>
      </c>
      <c r="E66" s="176">
        <v>150</v>
      </c>
      <c r="F66" s="145"/>
      <c r="G66" s="178">
        <f>ROUND(E66*F66,2)</f>
        <v>0</v>
      </c>
      <c r="H66" s="177"/>
      <c r="I66" s="178">
        <f>ROUND(E66*H66,2)</f>
        <v>0</v>
      </c>
      <c r="J66" s="177"/>
      <c r="K66" s="178">
        <f>ROUND(E66*J66,2)</f>
        <v>0</v>
      </c>
      <c r="L66" s="178">
        <v>21</v>
      </c>
      <c r="M66" s="178">
        <f>G66*(1+L66/100)</f>
        <v>0</v>
      </c>
      <c r="N66" s="178">
        <v>0</v>
      </c>
      <c r="O66" s="178">
        <f>ROUND(E66*N66,2)</f>
        <v>0</v>
      </c>
      <c r="P66" s="178">
        <v>0</v>
      </c>
      <c r="Q66" s="179">
        <f>ROUND(E66*P66,2)</f>
        <v>0</v>
      </c>
      <c r="R66" s="142"/>
      <c r="S66" s="142" t="s">
        <v>116</v>
      </c>
      <c r="T66" s="142" t="s">
        <v>117</v>
      </c>
      <c r="U66" s="142">
        <v>0</v>
      </c>
      <c r="V66" s="142">
        <f>ROUND(E66*U66,2)</f>
        <v>0</v>
      </c>
      <c r="W66" s="142"/>
      <c r="X66" s="142" t="s">
        <v>109</v>
      </c>
      <c r="Y66" s="140"/>
      <c r="Z66" s="140"/>
      <c r="AA66" s="140"/>
      <c r="AB66" s="140"/>
      <c r="AC66" s="140"/>
      <c r="AD66" s="140"/>
      <c r="AE66" s="140"/>
      <c r="AF66" s="140"/>
      <c r="AG66" s="140" t="s">
        <v>110</v>
      </c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">
      <c r="A67" s="172">
        <v>42</v>
      </c>
      <c r="B67" s="173" t="s">
        <v>222</v>
      </c>
      <c r="C67" s="174" t="s">
        <v>223</v>
      </c>
      <c r="D67" s="175" t="s">
        <v>124</v>
      </c>
      <c r="E67" s="176">
        <v>150</v>
      </c>
      <c r="F67" s="145"/>
      <c r="G67" s="178">
        <f>ROUND(E67*F67,2)</f>
        <v>0</v>
      </c>
      <c r="H67" s="177"/>
      <c r="I67" s="178">
        <f>ROUND(E67*H67,2)</f>
        <v>0</v>
      </c>
      <c r="J67" s="177"/>
      <c r="K67" s="178">
        <f>ROUND(E67*J67,2)</f>
        <v>0</v>
      </c>
      <c r="L67" s="178">
        <v>21</v>
      </c>
      <c r="M67" s="178">
        <f>G67*(1+L67/100)</f>
        <v>0</v>
      </c>
      <c r="N67" s="178">
        <v>0</v>
      </c>
      <c r="O67" s="178">
        <f>ROUND(E67*N67,2)</f>
        <v>0</v>
      </c>
      <c r="P67" s="178">
        <v>0</v>
      </c>
      <c r="Q67" s="179">
        <f>ROUND(E67*P67,2)</f>
        <v>0</v>
      </c>
      <c r="R67" s="142"/>
      <c r="S67" s="142" t="s">
        <v>224</v>
      </c>
      <c r="T67" s="142" t="s">
        <v>129</v>
      </c>
      <c r="U67" s="142">
        <v>0</v>
      </c>
      <c r="V67" s="142">
        <f>ROUND(E67*U67,2)</f>
        <v>0</v>
      </c>
      <c r="W67" s="142"/>
      <c r="X67" s="142" t="s">
        <v>109</v>
      </c>
      <c r="Y67" s="140"/>
      <c r="Z67" s="140"/>
      <c r="AA67" s="140"/>
      <c r="AB67" s="140"/>
      <c r="AC67" s="140"/>
      <c r="AD67" s="140"/>
      <c r="AE67" s="140"/>
      <c r="AF67" s="140"/>
      <c r="AG67" s="140" t="s">
        <v>225</v>
      </c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x14ac:dyDescent="0.2">
      <c r="A68" s="165" t="s">
        <v>103</v>
      </c>
      <c r="B68" s="166" t="s">
        <v>73</v>
      </c>
      <c r="C68" s="167" t="s">
        <v>74</v>
      </c>
      <c r="D68" s="168"/>
      <c r="E68" s="169"/>
      <c r="F68" s="202"/>
      <c r="G68" s="170">
        <f>SUMIF(AG69:AG71,"&lt;&gt;NOR",G69:G71)</f>
        <v>0</v>
      </c>
      <c r="H68" s="170"/>
      <c r="I68" s="170">
        <f>SUM(I69:I71)</f>
        <v>0</v>
      </c>
      <c r="J68" s="170"/>
      <c r="K68" s="170">
        <f>SUM(K69:K71)</f>
        <v>0</v>
      </c>
      <c r="L68" s="170"/>
      <c r="M68" s="170">
        <f>SUM(M69:M71)</f>
        <v>0</v>
      </c>
      <c r="N68" s="170"/>
      <c r="O68" s="170">
        <f>SUM(O69:O71)</f>
        <v>0</v>
      </c>
      <c r="P68" s="170"/>
      <c r="Q68" s="171">
        <f>SUM(Q69:Q71)</f>
        <v>0</v>
      </c>
      <c r="R68" s="143"/>
      <c r="S68" s="143"/>
      <c r="T68" s="143"/>
      <c r="U68" s="143"/>
      <c r="V68" s="143">
        <f>SUM(V69:V71)</f>
        <v>0</v>
      </c>
      <c r="W68" s="143"/>
      <c r="X68" s="143"/>
      <c r="AG68" t="s">
        <v>104</v>
      </c>
    </row>
    <row r="69" spans="1:60" outlineLevel="1" x14ac:dyDescent="0.2">
      <c r="A69" s="172">
        <v>43</v>
      </c>
      <c r="B69" s="173" t="s">
        <v>226</v>
      </c>
      <c r="C69" s="174" t="s">
        <v>227</v>
      </c>
      <c r="D69" s="175" t="s">
        <v>148</v>
      </c>
      <c r="E69" s="176">
        <v>3.2639999999999998</v>
      </c>
      <c r="F69" s="145"/>
      <c r="G69" s="178">
        <f>ROUND(E69*F69,2)</f>
        <v>0</v>
      </c>
      <c r="H69" s="177"/>
      <c r="I69" s="178">
        <f>ROUND(E69*H69,2)</f>
        <v>0</v>
      </c>
      <c r="J69" s="177"/>
      <c r="K69" s="178">
        <f>ROUND(E69*J69,2)</f>
        <v>0</v>
      </c>
      <c r="L69" s="178">
        <v>21</v>
      </c>
      <c r="M69" s="178">
        <f>G69*(1+L69/100)</f>
        <v>0</v>
      </c>
      <c r="N69" s="178">
        <v>0</v>
      </c>
      <c r="O69" s="178">
        <f>ROUND(E69*N69,2)</f>
        <v>0</v>
      </c>
      <c r="P69" s="178">
        <v>0</v>
      </c>
      <c r="Q69" s="179">
        <f>ROUND(E69*P69,2)</f>
        <v>0</v>
      </c>
      <c r="R69" s="142"/>
      <c r="S69" s="142" t="s">
        <v>121</v>
      </c>
      <c r="T69" s="142" t="s">
        <v>121</v>
      </c>
      <c r="U69" s="142">
        <v>0</v>
      </c>
      <c r="V69" s="142">
        <f>ROUND(E69*U69,2)</f>
        <v>0</v>
      </c>
      <c r="W69" s="142"/>
      <c r="X69" s="142" t="s">
        <v>109</v>
      </c>
      <c r="Y69" s="140"/>
      <c r="Z69" s="140"/>
      <c r="AA69" s="140"/>
      <c r="AB69" s="140"/>
      <c r="AC69" s="140"/>
      <c r="AD69" s="140"/>
      <c r="AE69" s="140"/>
      <c r="AF69" s="140"/>
      <c r="AG69" s="140" t="s">
        <v>134</v>
      </c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2">
      <c r="A70" s="172">
        <v>44</v>
      </c>
      <c r="B70" s="173" t="s">
        <v>228</v>
      </c>
      <c r="C70" s="174" t="s">
        <v>229</v>
      </c>
      <c r="D70" s="175" t="s">
        <v>148</v>
      </c>
      <c r="E70" s="176">
        <v>32.64</v>
      </c>
      <c r="F70" s="145"/>
      <c r="G70" s="178">
        <f>ROUND(E70*F70,2)</f>
        <v>0</v>
      </c>
      <c r="H70" s="177"/>
      <c r="I70" s="178">
        <f>ROUND(E70*H70,2)</f>
        <v>0</v>
      </c>
      <c r="J70" s="177"/>
      <c r="K70" s="178">
        <f>ROUND(E70*J70,2)</f>
        <v>0</v>
      </c>
      <c r="L70" s="178">
        <v>21</v>
      </c>
      <c r="M70" s="178">
        <f>G70*(1+L70/100)</f>
        <v>0</v>
      </c>
      <c r="N70" s="178">
        <v>0</v>
      </c>
      <c r="O70" s="178">
        <f>ROUND(E70*N70,2)</f>
        <v>0</v>
      </c>
      <c r="P70" s="178">
        <v>0</v>
      </c>
      <c r="Q70" s="179">
        <f>ROUND(E70*P70,2)</f>
        <v>0</v>
      </c>
      <c r="R70" s="142"/>
      <c r="S70" s="142" t="s">
        <v>121</v>
      </c>
      <c r="T70" s="142" t="s">
        <v>121</v>
      </c>
      <c r="U70" s="142">
        <v>0</v>
      </c>
      <c r="V70" s="142">
        <f>ROUND(E70*U70,2)</f>
        <v>0</v>
      </c>
      <c r="W70" s="142"/>
      <c r="X70" s="142" t="s">
        <v>109</v>
      </c>
      <c r="Y70" s="140"/>
      <c r="Z70" s="140"/>
      <c r="AA70" s="140"/>
      <c r="AB70" s="140"/>
      <c r="AC70" s="140"/>
      <c r="AD70" s="140"/>
      <c r="AE70" s="140"/>
      <c r="AF70" s="140"/>
      <c r="AG70" s="140" t="s">
        <v>134</v>
      </c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80">
        <v>45</v>
      </c>
      <c r="B71" s="181" t="s">
        <v>230</v>
      </c>
      <c r="C71" s="182" t="s">
        <v>231</v>
      </c>
      <c r="D71" s="183" t="s">
        <v>148</v>
      </c>
      <c r="E71" s="184">
        <v>3.2639999999999998</v>
      </c>
      <c r="F71" s="144"/>
      <c r="G71" s="186">
        <f>ROUND(E71*F71,2)</f>
        <v>0</v>
      </c>
      <c r="H71" s="185"/>
      <c r="I71" s="186">
        <f>ROUND(E71*H71,2)</f>
        <v>0</v>
      </c>
      <c r="J71" s="185"/>
      <c r="K71" s="186">
        <f>ROUND(E71*J71,2)</f>
        <v>0</v>
      </c>
      <c r="L71" s="186">
        <v>21</v>
      </c>
      <c r="M71" s="186">
        <f>G71*(1+L71/100)</f>
        <v>0</v>
      </c>
      <c r="N71" s="186">
        <v>0</v>
      </c>
      <c r="O71" s="186">
        <f>ROUND(E71*N71,2)</f>
        <v>0</v>
      </c>
      <c r="P71" s="186">
        <v>0</v>
      </c>
      <c r="Q71" s="187">
        <f>ROUND(E71*P71,2)</f>
        <v>0</v>
      </c>
      <c r="R71" s="142"/>
      <c r="S71" s="142" t="s">
        <v>121</v>
      </c>
      <c r="T71" s="142" t="s">
        <v>121</v>
      </c>
      <c r="U71" s="142">
        <v>0</v>
      </c>
      <c r="V71" s="142">
        <f>ROUND(E71*U71,2)</f>
        <v>0</v>
      </c>
      <c r="W71" s="142"/>
      <c r="X71" s="142" t="s">
        <v>109</v>
      </c>
      <c r="Y71" s="140"/>
      <c r="Z71" s="140"/>
      <c r="AA71" s="140"/>
      <c r="AB71" s="140"/>
      <c r="AC71" s="140"/>
      <c r="AD71" s="140"/>
      <c r="AE71" s="140"/>
      <c r="AF71" s="140"/>
      <c r="AG71" s="140" t="s">
        <v>134</v>
      </c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x14ac:dyDescent="0.2">
      <c r="A72" s="160"/>
      <c r="B72" s="161"/>
      <c r="C72" s="194"/>
      <c r="D72" s="162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3"/>
      <c r="S72" s="3"/>
      <c r="T72" s="3"/>
      <c r="U72" s="3"/>
      <c r="V72" s="3"/>
      <c r="W72" s="3"/>
      <c r="X72" s="3"/>
      <c r="AE72">
        <v>15</v>
      </c>
      <c r="AF72">
        <v>21</v>
      </c>
      <c r="AG72" t="s">
        <v>90</v>
      </c>
    </row>
    <row r="73" spans="1:60" x14ac:dyDescent="0.2">
      <c r="A73" s="195"/>
      <c r="B73" s="196" t="s">
        <v>31</v>
      </c>
      <c r="C73" s="197"/>
      <c r="D73" s="198"/>
      <c r="E73" s="199"/>
      <c r="F73" s="199"/>
      <c r="G73" s="200">
        <f>G8+G28+G30+G33+G38+G41+G61+G63+G65+G68</f>
        <v>0</v>
      </c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3"/>
      <c r="S73" s="3"/>
      <c r="T73" s="3"/>
      <c r="U73" s="3"/>
      <c r="V73" s="3"/>
      <c r="W73" s="3"/>
      <c r="X73" s="3"/>
      <c r="AE73">
        <f>SUMIF(L7:L71,AE72,G7:G71)</f>
        <v>0</v>
      </c>
      <c r="AF73">
        <f>SUMIF(L7:L71,AF72,G7:G71)</f>
        <v>0</v>
      </c>
      <c r="AG73" t="s">
        <v>232</v>
      </c>
    </row>
    <row r="74" spans="1:60" x14ac:dyDescent="0.2">
      <c r="A74" s="3"/>
      <c r="B74" s="4"/>
      <c r="C74" s="146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">
      <c r="A75" s="3"/>
      <c r="B75" s="4"/>
      <c r="C75" s="146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">
      <c r="A76" s="282" t="s">
        <v>233</v>
      </c>
      <c r="B76" s="282"/>
      <c r="C76" s="283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263"/>
      <c r="B77" s="264"/>
      <c r="C77" s="265"/>
      <c r="D77" s="264"/>
      <c r="E77" s="264"/>
      <c r="F77" s="264"/>
      <c r="G77" s="266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AG77" t="s">
        <v>234</v>
      </c>
    </row>
    <row r="78" spans="1:60" x14ac:dyDescent="0.2">
      <c r="A78" s="267"/>
      <c r="B78" s="268"/>
      <c r="C78" s="269"/>
      <c r="D78" s="268"/>
      <c r="E78" s="268"/>
      <c r="F78" s="268"/>
      <c r="G78" s="270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267"/>
      <c r="B79" s="268"/>
      <c r="C79" s="269"/>
      <c r="D79" s="268"/>
      <c r="E79" s="268"/>
      <c r="F79" s="268"/>
      <c r="G79" s="270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">
      <c r="A80" s="267"/>
      <c r="B80" s="268"/>
      <c r="C80" s="269"/>
      <c r="D80" s="268"/>
      <c r="E80" s="268"/>
      <c r="F80" s="268"/>
      <c r="G80" s="270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33" x14ac:dyDescent="0.2">
      <c r="A81" s="271"/>
      <c r="B81" s="272"/>
      <c r="C81" s="273"/>
      <c r="D81" s="272"/>
      <c r="E81" s="272"/>
      <c r="F81" s="272"/>
      <c r="G81" s="274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">
      <c r="A82" s="3"/>
      <c r="B82" s="4"/>
      <c r="C82" s="146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">
      <c r="C83" s="147"/>
      <c r="D83" s="10"/>
      <c r="AG83" t="s">
        <v>235</v>
      </c>
    </row>
    <row r="84" spans="1:33" x14ac:dyDescent="0.2">
      <c r="D84" s="10"/>
    </row>
    <row r="85" spans="1:33" x14ac:dyDescent="0.2">
      <c r="D85" s="10"/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UrNTP/OF7W5rHUyAnsuTVUFe5F4dG+5umI8ZfCGPIytHR3ZNa7hdHsm7JtqGV6m0mGlLI2TiN6dnjCZww0PRA==" saltValue="AAyvKGGBDjg4ZerznE+2uw==" spinCount="100000" sheet="1" objects="1" scenarios="1"/>
  <mergeCells count="6">
    <mergeCell ref="A77:G81"/>
    <mergeCell ref="A1:G1"/>
    <mergeCell ref="C2:G2"/>
    <mergeCell ref="C3:G3"/>
    <mergeCell ref="C4:G4"/>
    <mergeCell ref="A76:C7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2.05 2.05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'2.05 2.05 Pol'!Názvy_tisku</vt:lpstr>
      <vt:lpstr>oadresa</vt:lpstr>
      <vt:lpstr>Stavba!Objednatel</vt:lpstr>
      <vt:lpstr>Stavba!Objekt</vt:lpstr>
      <vt:lpstr>'2.05 2.05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PC</cp:lastModifiedBy>
  <cp:lastPrinted>2019-03-19T12:27:02Z</cp:lastPrinted>
  <dcterms:created xsi:type="dcterms:W3CDTF">2009-04-08T07:15:50Z</dcterms:created>
  <dcterms:modified xsi:type="dcterms:W3CDTF">2021-09-17T06:30:11Z</dcterms:modified>
</cp:coreProperties>
</file>